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20E45B0-48DE-4BFF-BCC2-E5439537C4D6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0" l="1"/>
  <c r="D11" i="20"/>
  <c r="F10" i="20"/>
  <c r="F11" i="20" s="1"/>
  <c r="E10" i="20"/>
  <c r="D10" i="20"/>
  <c r="L57" i="16" l="1"/>
  <c r="M57" i="16"/>
  <c r="N57" i="16"/>
  <c r="M86" i="16"/>
  <c r="N86" i="16"/>
  <c r="L86" i="16"/>
  <c r="H12" i="15"/>
  <c r="I12" i="15"/>
  <c r="G12" i="15"/>
  <c r="H11" i="15"/>
  <c r="I11" i="15"/>
  <c r="G11" i="15"/>
  <c r="N63" i="16"/>
  <c r="M63" i="16"/>
  <c r="L63" i="16"/>
  <c r="L20" i="16"/>
  <c r="M20" i="16"/>
  <c r="N20" i="16"/>
  <c r="L45" i="16"/>
  <c r="M45" i="16"/>
  <c r="N45" i="16"/>
  <c r="L50" i="16"/>
  <c r="M50" i="16"/>
  <c r="N50" i="16"/>
  <c r="L26" i="16"/>
  <c r="M26" i="16"/>
  <c r="N26" i="16"/>
  <c r="L17" i="16"/>
  <c r="M17" i="16"/>
  <c r="N17" i="16"/>
  <c r="L13" i="16"/>
  <c r="M13" i="16"/>
  <c r="N13" i="16"/>
  <c r="L38" i="16"/>
  <c r="M38" i="16"/>
  <c r="N38" i="16"/>
  <c r="L79" i="16"/>
  <c r="M79" i="16"/>
  <c r="N79" i="16"/>
  <c r="N60" i="16"/>
  <c r="M60" i="16"/>
  <c r="L60" i="16"/>
  <c r="I8" i="15" l="1"/>
  <c r="H8" i="15"/>
  <c r="G8" i="15"/>
  <c r="L82" i="16" l="1"/>
  <c r="M82" i="16"/>
  <c r="N82" i="16"/>
  <c r="L51" i="16" l="1"/>
  <c r="M51" i="16"/>
  <c r="N51" i="16"/>
  <c r="L66" i="16"/>
  <c r="L67" i="16" s="1"/>
  <c r="M66" i="16"/>
  <c r="M67" i="16" s="1"/>
  <c r="N66" i="16"/>
  <c r="N67" i="16" s="1"/>
  <c r="L72" i="16" l="1"/>
  <c r="M72" i="16"/>
  <c r="N72" i="16"/>
  <c r="N87" i="16" l="1"/>
  <c r="I5" i="12" s="1"/>
  <c r="M87" i="16"/>
  <c r="D5" i="12" s="1"/>
  <c r="L87" i="16"/>
  <c r="N5" i="12" s="1"/>
  <c r="L85" i="16"/>
  <c r="M85" i="16" l="1"/>
  <c r="N85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<sst xmlns="http://schemas.openxmlformats.org/spreadsheetml/2006/main" count="502" uniqueCount="321">
  <si>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</si>
  <si>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</si>
  <si>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</si>
  <si>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</si>
  <si>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</si>
  <si>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</si>
  <si>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</si>
  <si>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</si>
  <si>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</si>
  <si>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</si>
  <si>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</si>
  <si>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</si>
  <si>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</si>
  <si>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</si>
  <si>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</si>
  <si>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</si>
  <si>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</si>
  <si>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</si>
  <si>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</si>
  <si>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</si>
  <si>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</si>
  <si>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</si>
  <si>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</si>
  <si>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</si>
  <si>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</si>
  <si>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</si>
  <si>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</si>
  <si>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</si>
  <si>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</si>
  <si>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</si>
  <si>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</si>
  <si>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</si>
  <si>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</si>
  <si>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</si>
  <si>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</si>
  <si>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</si>
  <si>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</si>
  <si>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</si>
  <si>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</si>
  <si>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</si>
  <si>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</si>
  <si>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</si>
  <si>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</si>
  <si>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</si>
  <si>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</si>
  <si>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</si>
  <si>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</si>
  <si>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</si>
  <si>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</si>
  <si>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</si>
  <si>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</si>
  <si>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</si>
  <si>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</si>
  <si>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</si>
  <si>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</si>
  <si>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</si>
  <si>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</si>
  <si>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</si>
  <si>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</si>
  <si>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</si>
  <si>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</si>
  <si>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</si>
  <si>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</si>
  <si>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</si>
  <si>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</si>
  <si>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</si>
  <si>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</si>
  <si>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</si>
  <si>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</si>
  <si>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</si>
  <si>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</si>
  <si>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</si>
  <si>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</si>
  <si>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</si>
  <si>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</si>
  <si>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</si>
  <si>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</si>
  <si>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</si>
  <si>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</si>
  <si>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</si>
  <si>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</si>
  <si>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</si>
  <si>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</si>
  <si>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</si>
  <si>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</si>
  <si>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</si>
  <si>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</si>
  <si>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</si>
  <si>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</si>
  <si>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</si>
  <si>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</si>
  <si>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</si>
  <si>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</si>
  <si>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</si>
  <si>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</si>
  <si>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</si>
  <si>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</si>
  <si>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</si>
  <si>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</si>
  <si>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</si>
  <si>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</si>
  <si>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</si>
  <si>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</si>
  <si>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</si>
  <si>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</si>
  <si>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</si>
  <si>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</si>
  <si>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</si>
  <si>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</si>
  <si>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</si>
  <si>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</si>
  <si>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</si>
  <si>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</si>
  <si>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</si>
  <si>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</si>
  <si>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</si>
  <si>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</si>
  <si>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</si>
  <si>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</si>
  <si>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</si>
  <si>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</si>
  <si>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</si>
  <si>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</si>
  <si>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</si>
  <si>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</si>
  <si>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</si>
  <si>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</si>
  <si>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</si>
  <si>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</si>
  <si>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</si>
  <si>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</si>
  <si>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</si>
  <si>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</si>
  <si>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</si>
  <si>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</si>
  <si>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</si>
  <si>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</si>
  <si>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</si>
  <si>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</si>
  <si>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</si>
  <si>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</si>
  <si>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</si>
  <si>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</si>
  <si>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</si>
  <si>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</si>
  <si>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</si>
  <si>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</si>
  <si>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</si>
  <si>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</si>
  <si>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</si>
  <si>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</si>
  <si>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</si>
  <si>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</si>
  <si>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</si>
  <si>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</si>
  <si>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</si>
  <si>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</si>
  <si>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</si>
  <si>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</si>
  <si>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</si>
  <si>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</si>
  <si>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</si>
  <si>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</si>
  <si>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</si>
  <si>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</si>
  <si>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</si>
  <si>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</si>
  <si>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</si>
  <si>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</si>
  <si>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</si>
  <si>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</si>
  <si>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</si>
  <si>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</si>
  <si>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</si>
  <si>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</si>
  <si>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</si>
  <si>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</si>
  <si>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</si>
  <si>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</si>
  <si>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</si>
  <si>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</si>
  <si>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</si>
  <si>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</si>
  <si>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</si>
  <si>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</si>
  <si>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</si>
  <si>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</si>
  <si>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</si>
  <si>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</si>
  <si>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</si>
  <si>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</si>
  <si>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</si>
  <si>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</si>
  <si>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</si>
  <si>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</si>
  <si>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</si>
  <si>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</si>
  <si>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</si>
  <si>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</si>
  <si>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</si>
  <si>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</si>
  <si>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</si>
  <si>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</si>
  <si>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</si>
  <si>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</si>
  <si>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</si>
  <si>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</si>
  <si>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</si>
  <si>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</si>
  <si>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</si>
  <si>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</si>
  <si>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</si>
  <si>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</si>
  <si>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</si>
  <si>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</si>
  <si>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</si>
  <si>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</si>
  <si>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</si>
  <si>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</si>
  <si>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</si>
  <si>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</si>
  <si>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</si>
  <si>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</si>
  <si>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</si>
  <si>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</si>
  <si>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</si>
  <si>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</si>
  <si>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</si>
  <si>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</si>
  <si>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</si>
  <si>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</si>
  <si>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</si>
  <si>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</si>
  <si>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</si>
  <si>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</si>
  <si>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</si>
  <si>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</si>
  <si>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</si>
  <si>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</si>
  <si>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</si>
  <si>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</si>
  <si>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</si>
  <si>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</si>
  <si>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</si>
  <si>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</si>
  <si>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</si>
  <si>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</si>
  <si>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</si>
  <si>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</si>
  <si>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</si>
  <si>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</si>
  <si>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</si>
  <si>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</si>
  <si>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</si>
  <si>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</si>
  <si>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</si>
  <si>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</si>
  <si>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</si>
  <si>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</si>
  <si>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</si>
  <si>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</si>
  <si>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</si>
  <si>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</si>
  <si>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</si>
  <si>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</si>
  <si>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</si>
  <si>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</si>
  <si>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</si>
  <si>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</si>
  <si>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</si>
  <si>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</si>
  <si>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</si>
  <si>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</si>
  <si>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</si>
  <si>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</si>
  <si>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</si>
  <si>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</si>
  <si>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</si>
  <si>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</si>
  <si>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</si>
  <si>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</si>
  <si>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</si>
  <si>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</si>
  <si>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</si>
  <si>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</si>
  <si>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</si>
  <si>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</si>
  <si>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</si>
  <si>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</si>
  <si>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</si>
  <si>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</si>
  <si>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</si>
  <si>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</si>
  <si>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</si>
  <si>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</si>
  <si>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</si>
  <si>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</si>
  <si>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</si>
  <si>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</si>
  <si>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</si>
  <si>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</si>
  <si>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</si>
  <si>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</si>
  <si>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 xml:space="preserve">OTC Platform Trading Bulletin No (14) </t>
  </si>
  <si>
    <t>Monday 26/1/2026</t>
  </si>
  <si>
    <t>Iraq Stock Exchange not trading companies of Monday 26/1/2026</t>
  </si>
  <si>
    <t>ISX Trading Indices of Monday 26/1/2026</t>
  </si>
  <si>
    <t>Bulletin No (15)</t>
  </si>
  <si>
    <t>Second Platform Market Bulletin No (15)</t>
  </si>
  <si>
    <t xml:space="preserve">Undisclosed Platform Companies Bulletin No (15) </t>
  </si>
  <si>
    <t xml:space="preserve">Regular Market Bulletin No (15) </t>
  </si>
  <si>
    <t>Total OfInsurance Sector</t>
  </si>
  <si>
    <t xml:space="preserve"> </t>
  </si>
  <si>
    <t>Non Iraqis' Bulletin  Monday    Jan  26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</si>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</sst>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85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3" borderId="35" xfId="0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167" fontId="83" fillId="0" borderId="3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0" fontId="83" fillId="0" borderId="35" xfId="0" applyFont="1" applyBorder="1" applyAlignment="1">
      <alignment vertical="center"/>
    </xf>
    <xf numFmtId="0" fontId="79" fillId="0" borderId="137" xfId="0" applyFont="1" applyBorder="1"/>
    <xf numFmtId="0" fontId="83" fillId="0" borderId="3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7</xdr:col>
      <xdr:colOff>219075</xdr:colOff>
      <xdr:row>19</xdr:row>
      <xdr:rowOff>557191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C148AF-6116-7EC1-7A09-FE50824E7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6286500" cy="2928916"/>
        </a:xfrm>
        <a:prstGeom prst="rect">
          <a:avLst/>
        </a:prstGeom>
      </xdr:spPr>
    </xdr:pic>
    <xdr:clientData/>
  </xdr:twoCellAnchor>
  <xdr:twoCellAnchor editAs="oneCell">
    <xdr:from>
      <xdr:col>7</xdr:col>
      <xdr:colOff>247651</xdr:colOff>
      <xdr:row>15</xdr:row>
      <xdr:rowOff>66675</xdr:rowOff>
    </xdr:from>
    <xdr:to>
      <xdr:col>13</xdr:col>
      <xdr:colOff>2466976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67C2A7C-A23A-76F9-AFF2-51A85566C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38926" y="5019675"/>
          <a:ext cx="5657850" cy="2924175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2476500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BFE706-B371-E322-35C8-32EDFB54A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124075"/>
          <a:ext cx="344805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8282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58DD6E-1CA0-F2ED-C90D-2CF75F79C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53609" cy="252619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8284</xdr:colOff>
      <xdr:row>29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C64AB0-C7D0-6B2E-7275-290A598AF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8"/>
          <a:ext cx="4861892" cy="25261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51</xdr:row>
      <xdr:rowOff>38200</xdr:rowOff>
    </xdr:from>
    <xdr:to>
      <xdr:col>13</xdr:col>
      <xdr:colOff>1504340</xdr:colOff>
      <xdr:row>51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1238250</xdr:colOff>
      <xdr:row>0</xdr:row>
      <xdr:rowOff>0</xdr:rowOff>
    </xdr:from>
    <xdr:to>
      <xdr:col>5</xdr:col>
      <xdr:colOff>1143000</xdr:colOff>
      <xdr:row>5</xdr:row>
      <xdr:rowOff>72956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24ED664-47EE-4A59-8EC2-086EB5102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0"/>
          <a:ext cx="1190625" cy="12159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zoomScaleNormal="100" workbookViewId="0">
      <selection activeCell="U10" sqref="U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37" t="s">
        <v>0</v>
      </c>
      <c r="C1" s="138"/>
      <c r="D1" s="139"/>
      <c r="E1" s="140"/>
      <c r="F1" s="141"/>
      <c r="G1" s="141"/>
      <c r="H1" s="141"/>
      <c r="I1" s="141"/>
      <c r="J1" s="141"/>
      <c r="K1" s="142"/>
      <c r="L1" s="19"/>
      <c r="M1" s="19"/>
      <c r="N1" s="19"/>
    </row>
    <row r="2" spans="2:16" ht="30" customHeight="1">
      <c r="B2" s="150" t="s">
        <v>307</v>
      </c>
      <c r="C2" s="151"/>
      <c r="D2" s="15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43" t="s">
        <v>306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46" t="s">
        <v>64</v>
      </c>
      <c r="C5" s="147"/>
      <c r="D5" s="148">
        <f>'Bullient '!M87+OTC!H12</f>
        <v>708218382</v>
      </c>
      <c r="E5" s="149"/>
      <c r="F5" s="23"/>
      <c r="G5" s="146" t="s">
        <v>65</v>
      </c>
      <c r="H5" s="147"/>
      <c r="I5" s="148">
        <f>'Bullient '!N87+OTC!I12</f>
        <v>1259794985.0700002</v>
      </c>
      <c r="J5" s="149"/>
      <c r="K5" s="24"/>
      <c r="L5" s="146" t="s">
        <v>8</v>
      </c>
      <c r="M5" s="147"/>
      <c r="N5" s="25">
        <f>'Bullient '!L87+OTC!G12</f>
        <v>948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1"/>
      <c r="L6" s="132"/>
      <c r="M6" s="133"/>
      <c r="N6" s="28"/>
    </row>
    <row r="7" spans="2:16" ht="24.95" customHeight="1">
      <c r="B7" s="134" t="s">
        <v>1</v>
      </c>
      <c r="C7" s="135"/>
      <c r="D7" s="136"/>
      <c r="E7" s="29">
        <v>963.77</v>
      </c>
      <c r="F7" s="30"/>
      <c r="G7" s="134" t="s">
        <v>5</v>
      </c>
      <c r="H7" s="135"/>
      <c r="I7" s="136"/>
      <c r="J7" s="29">
        <v>1213.27</v>
      </c>
      <c r="K7" s="130"/>
      <c r="L7" s="125"/>
      <c r="M7" s="126"/>
      <c r="N7" s="18"/>
    </row>
    <row r="8" spans="2:16" ht="24.95" customHeight="1">
      <c r="B8" s="134" t="s">
        <v>2</v>
      </c>
      <c r="C8" s="135"/>
      <c r="D8" s="136"/>
      <c r="E8" s="29">
        <v>962.98</v>
      </c>
      <c r="F8" s="31"/>
      <c r="G8" s="134" t="s">
        <v>6</v>
      </c>
      <c r="H8" s="135"/>
      <c r="I8" s="136"/>
      <c r="J8" s="29">
        <v>1209.6500000000001</v>
      </c>
      <c r="K8" s="130"/>
      <c r="L8" s="125"/>
      <c r="M8" s="126"/>
      <c r="N8" s="18"/>
    </row>
    <row r="9" spans="2:16" ht="24.95" customHeight="1">
      <c r="B9" s="127" t="s">
        <v>3</v>
      </c>
      <c r="C9" s="128"/>
      <c r="D9" s="129"/>
      <c r="E9" s="123">
        <f>((E7/E8)-1)*100</f>
        <v>8.2037010114421882E-2</v>
      </c>
      <c r="F9" s="31"/>
      <c r="G9" s="127" t="s">
        <v>3</v>
      </c>
      <c r="H9" s="128"/>
      <c r="I9" s="129"/>
      <c r="J9" s="123">
        <f>((J7/J8)-1)*100</f>
        <v>0.29926011656262741</v>
      </c>
      <c r="K9" s="130"/>
      <c r="L9" s="125"/>
      <c r="M9" s="126"/>
      <c r="N9" s="18"/>
    </row>
    <row r="10" spans="2:16" ht="24.95" customHeight="1">
      <c r="B10" s="127" t="s">
        <v>4</v>
      </c>
      <c r="C10" s="128"/>
      <c r="D10" s="129"/>
      <c r="E10" s="123">
        <f>E7-E8</f>
        <v>0.78999999999996362</v>
      </c>
      <c r="F10" s="21"/>
      <c r="G10" s="127" t="s">
        <v>4</v>
      </c>
      <c r="H10" s="128"/>
      <c r="I10" s="129"/>
      <c r="J10" s="123">
        <f>J7-J8</f>
        <v>3.6199999999998909</v>
      </c>
      <c r="K10" s="130"/>
      <c r="L10" s="125"/>
      <c r="M10" s="12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24"/>
      <c r="L11" s="125"/>
      <c r="M11" s="126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41</v>
      </c>
      <c r="I12" s="39" t="s">
        <v>66</v>
      </c>
      <c r="J12" s="38">
        <v>12</v>
      </c>
      <c r="K12" s="130"/>
      <c r="L12" s="125"/>
      <c r="M12" s="126"/>
      <c r="N12" s="18"/>
    </row>
    <row r="13" spans="2:16" ht="24.95" customHeight="1">
      <c r="B13" s="37" t="s">
        <v>70</v>
      </c>
      <c r="C13" s="38">
        <v>47</v>
      </c>
      <c r="D13" s="39" t="s">
        <v>66</v>
      </c>
      <c r="E13" s="38">
        <v>2</v>
      </c>
      <c r="F13" s="30"/>
      <c r="G13" s="155" t="s">
        <v>68</v>
      </c>
      <c r="H13" s="156"/>
      <c r="I13" s="157"/>
      <c r="J13" s="38">
        <v>14</v>
      </c>
      <c r="K13" s="130"/>
      <c r="L13" s="125"/>
      <c r="M13" s="126"/>
      <c r="N13" s="18"/>
      <c r="O13" s="32"/>
      <c r="P13" s="32"/>
    </row>
    <row r="14" spans="2:16" ht="24.95" customHeight="1">
      <c r="B14" s="127" t="s">
        <v>83</v>
      </c>
      <c r="C14" s="128" t="s">
        <v>10</v>
      </c>
      <c r="D14" s="129" t="s">
        <v>10</v>
      </c>
      <c r="E14" s="38">
        <v>5</v>
      </c>
      <c r="F14" s="21"/>
      <c r="G14" s="158" t="s">
        <v>69</v>
      </c>
      <c r="H14" s="159"/>
      <c r="I14" s="160"/>
      <c r="J14" s="38">
        <v>16</v>
      </c>
      <c r="K14" s="130"/>
      <c r="L14" s="125"/>
      <c r="M14" s="126"/>
      <c r="N14" s="26"/>
      <c r="O14" s="32"/>
      <c r="P14" s="32"/>
    </row>
    <row r="15" spans="2:16" ht="24.95" customHeight="1">
      <c r="B15" s="127" t="s">
        <v>67</v>
      </c>
      <c r="C15" s="128" t="s">
        <v>11</v>
      </c>
      <c r="D15" s="129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312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53" t="s">
        <v>12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zoomScale="115" zoomScaleNormal="115" workbookViewId="0">
      <selection activeCell="H6" sqref="H6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3" t="s">
        <v>62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4" ht="36.75" customHeight="1">
      <c r="A3" s="164" t="s">
        <v>304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</row>
    <row r="4" spans="1:14" ht="21">
      <c r="A4" s="42"/>
      <c r="B4" s="42"/>
      <c r="C4" s="161" t="s">
        <v>13</v>
      </c>
      <c r="D4" s="161"/>
      <c r="E4" s="161"/>
      <c r="F4" s="161"/>
      <c r="G4" s="42"/>
      <c r="H4" s="161" t="s">
        <v>14</v>
      </c>
      <c r="I4" s="161"/>
      <c r="J4" s="161"/>
      <c r="K4" s="16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301</v>
      </c>
      <c r="D6" s="83">
        <v>2.67</v>
      </c>
      <c r="E6" s="99">
        <v>19.73</v>
      </c>
      <c r="F6" s="86">
        <v>2007000</v>
      </c>
      <c r="G6" s="42"/>
      <c r="H6" s="46" t="s">
        <v>245</v>
      </c>
      <c r="I6" s="83">
        <v>21.5</v>
      </c>
      <c r="J6" s="100">
        <v>-4.2300000000000004</v>
      </c>
      <c r="K6" s="86">
        <v>2078258</v>
      </c>
      <c r="L6" s="1"/>
      <c r="M6" s="1"/>
    </row>
    <row r="7" spans="1:14" s="49" customFormat="1" ht="17.100000000000001" customHeight="1">
      <c r="A7" s="42"/>
      <c r="B7" s="42"/>
      <c r="C7" s="46" t="s">
        <v>100</v>
      </c>
      <c r="D7" s="83">
        <v>5.52</v>
      </c>
      <c r="E7" s="99">
        <v>15</v>
      </c>
      <c r="F7" s="86">
        <v>17014</v>
      </c>
      <c r="G7" s="42"/>
      <c r="H7" s="46" t="s">
        <v>269</v>
      </c>
      <c r="I7" s="83">
        <v>1.93</v>
      </c>
      <c r="J7" s="100">
        <v>-3.5</v>
      </c>
      <c r="K7" s="86">
        <v>126197</v>
      </c>
      <c r="L7" s="1"/>
    </row>
    <row r="8" spans="1:14" s="49" customFormat="1" ht="17.100000000000001" customHeight="1">
      <c r="A8" s="42"/>
      <c r="B8" s="42"/>
      <c r="C8" s="46" t="s">
        <v>216</v>
      </c>
      <c r="D8" s="83">
        <v>1.01</v>
      </c>
      <c r="E8" s="99">
        <v>10.99</v>
      </c>
      <c r="F8" s="86">
        <v>1241497</v>
      </c>
      <c r="G8" s="42"/>
      <c r="H8" s="46" t="s">
        <v>183</v>
      </c>
      <c r="I8" s="83">
        <v>1.7</v>
      </c>
      <c r="J8" s="100">
        <v>-3.41</v>
      </c>
      <c r="K8" s="86">
        <v>466453</v>
      </c>
    </row>
    <row r="9" spans="1:14" s="49" customFormat="1" ht="17.100000000000001" customHeight="1">
      <c r="A9" s="42"/>
      <c r="B9" s="42"/>
      <c r="C9" s="46" t="s">
        <v>158</v>
      </c>
      <c r="D9" s="83">
        <v>1.4</v>
      </c>
      <c r="E9" s="99">
        <v>7.69</v>
      </c>
      <c r="F9" s="86">
        <v>1000000</v>
      </c>
      <c r="G9" s="42"/>
      <c r="H9" s="46" t="s">
        <v>226</v>
      </c>
      <c r="I9" s="83">
        <v>4.5999999999999996</v>
      </c>
      <c r="J9" s="100">
        <v>-3.16</v>
      </c>
      <c r="K9" s="86">
        <v>320988</v>
      </c>
    </row>
    <row r="10" spans="1:14" s="49" customFormat="1" ht="17.100000000000001" customHeight="1">
      <c r="A10" s="42"/>
      <c r="B10" s="42"/>
      <c r="C10" s="46" t="s">
        <v>192</v>
      </c>
      <c r="D10" s="83">
        <v>0.28999999999999998</v>
      </c>
      <c r="E10" s="99">
        <v>7.41</v>
      </c>
      <c r="F10" s="86">
        <v>219277</v>
      </c>
      <c r="G10" s="42"/>
      <c r="H10" s="46" t="s">
        <v>288</v>
      </c>
      <c r="I10" s="83">
        <v>6.8</v>
      </c>
      <c r="J10" s="100">
        <v>-2.86</v>
      </c>
      <c r="K10" s="86">
        <v>740313</v>
      </c>
    </row>
    <row r="11" spans="1:14" s="49" customFormat="1" ht="33" customHeight="1">
      <c r="A11" s="42"/>
      <c r="B11" s="42"/>
      <c r="C11" s="163" t="s">
        <v>63</v>
      </c>
      <c r="D11" s="163"/>
      <c r="E11" s="163"/>
      <c r="F11" s="163"/>
      <c r="G11" s="163"/>
      <c r="H11" s="163"/>
      <c r="I11" s="163"/>
      <c r="J11" s="163"/>
      <c r="K11" s="163"/>
    </row>
    <row r="12" spans="1:14" s="49" customFormat="1" ht="33" customHeight="1">
      <c r="A12" s="42"/>
      <c r="B12" s="42"/>
      <c r="C12" s="163"/>
      <c r="D12" s="163"/>
      <c r="E12" s="163"/>
      <c r="F12" s="163"/>
      <c r="G12" s="163"/>
      <c r="H12" s="163"/>
      <c r="I12" s="163"/>
      <c r="J12" s="163"/>
      <c r="K12" s="163"/>
    </row>
    <row r="13" spans="1:14" s="49" customFormat="1" ht="33" customHeight="1">
      <c r="A13" s="42"/>
      <c r="B13" s="42"/>
      <c r="C13" s="163"/>
      <c r="D13" s="163"/>
      <c r="E13" s="163"/>
      <c r="F13" s="163"/>
      <c r="G13" s="163"/>
      <c r="H13" s="163"/>
      <c r="I13" s="163"/>
      <c r="J13" s="163"/>
      <c r="K13" s="163"/>
    </row>
    <row r="14" spans="1:14" ht="29.25" customHeight="1">
      <c r="A14" s="42"/>
      <c r="B14" s="42"/>
      <c r="C14" s="162" t="s">
        <v>18</v>
      </c>
      <c r="D14" s="162"/>
      <c r="E14" s="162"/>
      <c r="F14" s="162"/>
      <c r="G14" s="49"/>
      <c r="H14" s="162" t="s">
        <v>7</v>
      </c>
      <c r="I14" s="162"/>
      <c r="J14" s="162"/>
      <c r="K14" s="162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8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179</v>
      </c>
      <c r="D16" s="83">
        <v>0.13</v>
      </c>
      <c r="E16" s="84">
        <v>0</v>
      </c>
      <c r="F16" s="86">
        <v>243414181</v>
      </c>
      <c r="G16" s="1"/>
      <c r="H16" s="46" t="s">
        <v>230</v>
      </c>
      <c r="I16" s="83">
        <v>3.23</v>
      </c>
      <c r="J16" s="84">
        <v>-1.22</v>
      </c>
      <c r="K16" s="86">
        <v>546133103.03999996</v>
      </c>
    </row>
    <row r="17" spans="1:11" ht="17.100000000000001" customHeight="1">
      <c r="A17" s="42"/>
      <c r="B17" s="42"/>
      <c r="C17" s="46" t="s">
        <v>230</v>
      </c>
      <c r="D17" s="83">
        <v>3.23</v>
      </c>
      <c r="E17" s="84">
        <v>-1.22</v>
      </c>
      <c r="F17" s="86">
        <v>170487644</v>
      </c>
      <c r="G17" s="1"/>
      <c r="H17" s="46" t="s">
        <v>85</v>
      </c>
      <c r="I17" s="83">
        <v>1.94</v>
      </c>
      <c r="J17" s="84">
        <v>-0.51</v>
      </c>
      <c r="K17" s="86">
        <v>194163576.99000001</v>
      </c>
    </row>
    <row r="18" spans="1:11" ht="17.100000000000001" customHeight="1">
      <c r="A18" s="42"/>
      <c r="B18" s="42"/>
      <c r="C18" s="46" t="s">
        <v>85</v>
      </c>
      <c r="D18" s="83">
        <v>1.94</v>
      </c>
      <c r="E18" s="84">
        <v>-0.51</v>
      </c>
      <c r="F18" s="86">
        <v>99859583</v>
      </c>
      <c r="G18" s="1"/>
      <c r="H18" s="46" t="s">
        <v>133</v>
      </c>
      <c r="I18" s="83">
        <v>14.26</v>
      </c>
      <c r="J18" s="84">
        <v>1.35</v>
      </c>
      <c r="K18" s="86">
        <v>111780433.73999999</v>
      </c>
    </row>
    <row r="19" spans="1:11" ht="17.100000000000001" customHeight="1">
      <c r="A19" s="42"/>
      <c r="B19" s="42"/>
      <c r="C19" s="46" t="s">
        <v>255</v>
      </c>
      <c r="D19" s="83">
        <v>1.04</v>
      </c>
      <c r="E19" s="84">
        <v>0.97</v>
      </c>
      <c r="F19" s="86">
        <v>45523108</v>
      </c>
      <c r="G19" s="1"/>
      <c r="H19" s="46" t="s">
        <v>264</v>
      </c>
      <c r="I19" s="83">
        <v>4.7</v>
      </c>
      <c r="J19" s="84">
        <v>0</v>
      </c>
      <c r="K19" s="86">
        <v>72958091.159999996</v>
      </c>
    </row>
    <row r="20" spans="1:11" ht="16.5" customHeight="1">
      <c r="A20" s="42"/>
      <c r="B20" s="42"/>
      <c r="C20" s="46" t="s">
        <v>200</v>
      </c>
      <c r="D20" s="83">
        <v>0.28000000000000003</v>
      </c>
      <c r="E20" s="84">
        <v>0</v>
      </c>
      <c r="F20" s="86">
        <v>41183766</v>
      </c>
      <c r="G20" s="1"/>
      <c r="H20" s="46" t="s">
        <v>146</v>
      </c>
      <c r="I20" s="83">
        <v>5.78</v>
      </c>
      <c r="J20" s="84">
        <v>0.52</v>
      </c>
      <c r="K20" s="86">
        <v>60820653.520000003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55" zoomScale="130" zoomScaleNormal="130" workbookViewId="0">
      <selection activeCell="A69" sqref="A69:XFD69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168" t="s">
        <v>310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70"/>
    </row>
    <row r="2" spans="1:14" s="52" customFormat="1" ht="48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90" t="s">
        <v>29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2"/>
    </row>
    <row r="4" spans="1:14" ht="12.95" customHeight="1">
      <c r="A4" s="58"/>
      <c r="B4" s="46" t="s">
        <v>230</v>
      </c>
      <c r="C4" s="59" t="s">
        <v>231</v>
      </c>
      <c r="D4" s="63">
        <v>3.27</v>
      </c>
      <c r="E4" s="83">
        <v>3.27</v>
      </c>
      <c r="F4" s="83">
        <v>3.2</v>
      </c>
      <c r="G4" s="89">
        <v>3.2</v>
      </c>
      <c r="H4" s="89">
        <v>3.27</v>
      </c>
      <c r="I4" s="83">
        <v>3.23</v>
      </c>
      <c r="J4" s="83">
        <v>3.27</v>
      </c>
      <c r="K4" s="84">
        <v>-1.22</v>
      </c>
      <c r="L4" s="85">
        <v>124</v>
      </c>
      <c r="M4" s="86">
        <v>170487644</v>
      </c>
      <c r="N4" s="86">
        <v>546133103.03999996</v>
      </c>
    </row>
    <row r="5" spans="1:14" ht="12.95" customHeight="1">
      <c r="A5" s="58"/>
      <c r="B5" s="46" t="s">
        <v>139</v>
      </c>
      <c r="C5" s="59" t="s">
        <v>140</v>
      </c>
      <c r="D5" s="63">
        <v>0.66</v>
      </c>
      <c r="E5" s="83">
        <v>0.68</v>
      </c>
      <c r="F5" s="83">
        <v>0.66</v>
      </c>
      <c r="G5" s="89">
        <v>0.67</v>
      </c>
      <c r="H5" s="89">
        <v>0.64</v>
      </c>
      <c r="I5" s="83">
        <v>0.67</v>
      </c>
      <c r="J5" s="83">
        <v>0.64</v>
      </c>
      <c r="K5" s="84">
        <v>4.6900000000000004</v>
      </c>
      <c r="L5" s="85">
        <v>19</v>
      </c>
      <c r="M5" s="86">
        <v>4777301</v>
      </c>
      <c r="N5" s="86">
        <v>3191042.72</v>
      </c>
    </row>
    <row r="6" spans="1:14" ht="12.95" customHeight="1">
      <c r="A6" s="58"/>
      <c r="B6" s="46" t="s">
        <v>200</v>
      </c>
      <c r="C6" s="59" t="s">
        <v>201</v>
      </c>
      <c r="D6" s="63">
        <v>0.28000000000000003</v>
      </c>
      <c r="E6" s="83">
        <v>0.28000000000000003</v>
      </c>
      <c r="F6" s="83">
        <v>0.28000000000000003</v>
      </c>
      <c r="G6" s="89">
        <v>0.28000000000000003</v>
      </c>
      <c r="H6" s="89">
        <v>0.28000000000000003</v>
      </c>
      <c r="I6" s="83">
        <v>0.28000000000000003</v>
      </c>
      <c r="J6" s="83">
        <v>0.28000000000000003</v>
      </c>
      <c r="K6" s="84">
        <v>0</v>
      </c>
      <c r="L6" s="85">
        <v>14</v>
      </c>
      <c r="M6" s="86">
        <v>41183766</v>
      </c>
      <c r="N6" s="86">
        <v>11531454.48</v>
      </c>
    </row>
    <row r="7" spans="1:14" ht="12.95" customHeight="1">
      <c r="A7" s="58"/>
      <c r="B7" s="46" t="s">
        <v>278</v>
      </c>
      <c r="C7" s="59" t="s">
        <v>277</v>
      </c>
      <c r="D7" s="63">
        <v>0.23</v>
      </c>
      <c r="E7" s="83">
        <v>0.23</v>
      </c>
      <c r="F7" s="83">
        <v>0.23</v>
      </c>
      <c r="G7" s="89">
        <v>0.23</v>
      </c>
      <c r="H7" s="89">
        <v>0.23</v>
      </c>
      <c r="I7" s="83">
        <v>0.23</v>
      </c>
      <c r="J7" s="83">
        <v>0.23</v>
      </c>
      <c r="K7" s="84">
        <v>0</v>
      </c>
      <c r="L7" s="85">
        <v>8</v>
      </c>
      <c r="M7" s="86">
        <v>15858874</v>
      </c>
      <c r="N7" s="86">
        <v>3647541.02</v>
      </c>
    </row>
    <row r="8" spans="1:14" ht="12.95" customHeight="1">
      <c r="A8" s="58"/>
      <c r="B8" s="46" t="s">
        <v>255</v>
      </c>
      <c r="C8" s="59" t="s">
        <v>256</v>
      </c>
      <c r="D8" s="63">
        <v>1.05</v>
      </c>
      <c r="E8" s="83">
        <v>1.0900000000000001</v>
      </c>
      <c r="F8" s="83">
        <v>1.04</v>
      </c>
      <c r="G8" s="89">
        <v>1.06</v>
      </c>
      <c r="H8" s="89">
        <v>1.03</v>
      </c>
      <c r="I8" s="83">
        <v>1.04</v>
      </c>
      <c r="J8" s="83">
        <v>1.03</v>
      </c>
      <c r="K8" s="84">
        <v>0.97</v>
      </c>
      <c r="L8" s="85">
        <v>102</v>
      </c>
      <c r="M8" s="86">
        <v>45523108</v>
      </c>
      <c r="N8" s="86">
        <v>48399679.509999998</v>
      </c>
    </row>
    <row r="9" spans="1:14" ht="12.95" customHeight="1">
      <c r="A9" s="58"/>
      <c r="B9" s="46" t="s">
        <v>173</v>
      </c>
      <c r="C9" s="59" t="s">
        <v>174</v>
      </c>
      <c r="D9" s="89">
        <v>0.06</v>
      </c>
      <c r="E9" s="83">
        <v>0.06</v>
      </c>
      <c r="F9" s="83">
        <v>0.06</v>
      </c>
      <c r="G9" s="89">
        <v>0.06</v>
      </c>
      <c r="H9" s="89">
        <v>0.06</v>
      </c>
      <c r="I9" s="83">
        <v>0.06</v>
      </c>
      <c r="J9" s="83">
        <v>0.06</v>
      </c>
      <c r="K9" s="84">
        <v>0</v>
      </c>
      <c r="L9" s="85">
        <v>1</v>
      </c>
      <c r="M9" s="86">
        <v>100000</v>
      </c>
      <c r="N9" s="86">
        <v>6000</v>
      </c>
    </row>
    <row r="10" spans="1:14" ht="12.95" customHeight="1">
      <c r="A10" s="58"/>
      <c r="B10" s="46" t="s">
        <v>158</v>
      </c>
      <c r="C10" s="59" t="s">
        <v>159</v>
      </c>
      <c r="D10" s="89">
        <v>1.4</v>
      </c>
      <c r="E10" s="97">
        <v>1.4</v>
      </c>
      <c r="F10" s="97">
        <v>1.4</v>
      </c>
      <c r="G10" s="97">
        <v>1.4</v>
      </c>
      <c r="H10" s="97">
        <v>1.3</v>
      </c>
      <c r="I10" s="97">
        <v>1.4</v>
      </c>
      <c r="J10" s="97">
        <v>1.3</v>
      </c>
      <c r="K10" s="122">
        <v>7.69</v>
      </c>
      <c r="L10" s="102">
        <v>1</v>
      </c>
      <c r="M10" s="65">
        <v>1000000</v>
      </c>
      <c r="N10" s="65">
        <v>1400000</v>
      </c>
    </row>
    <row r="11" spans="1:14" ht="12.95" customHeight="1">
      <c r="A11" s="58"/>
      <c r="B11" s="46" t="s">
        <v>85</v>
      </c>
      <c r="C11" s="59" t="s">
        <v>84</v>
      </c>
      <c r="D11" s="63">
        <v>1.95</v>
      </c>
      <c r="E11" s="83">
        <v>1.95</v>
      </c>
      <c r="F11" s="83">
        <v>1.94</v>
      </c>
      <c r="G11" s="89">
        <v>1.94</v>
      </c>
      <c r="H11" s="89">
        <v>1.95</v>
      </c>
      <c r="I11" s="83">
        <v>1.94</v>
      </c>
      <c r="J11" s="83">
        <v>1.95</v>
      </c>
      <c r="K11" s="84">
        <v>-0.51</v>
      </c>
      <c r="L11" s="85">
        <v>77</v>
      </c>
      <c r="M11" s="86">
        <v>99859583</v>
      </c>
      <c r="N11" s="86">
        <v>194163576.99000001</v>
      </c>
    </row>
    <row r="12" spans="1:14" ht="12.95" customHeight="1">
      <c r="A12" s="58"/>
      <c r="B12" s="46" t="s">
        <v>264</v>
      </c>
      <c r="C12" s="59" t="s">
        <v>263</v>
      </c>
      <c r="D12" s="63">
        <v>4.7</v>
      </c>
      <c r="E12" s="83">
        <v>4.75</v>
      </c>
      <c r="F12" s="83">
        <v>4.6900000000000004</v>
      </c>
      <c r="G12" s="89">
        <v>4.7</v>
      </c>
      <c r="H12" s="89">
        <v>4.6900000000000004</v>
      </c>
      <c r="I12" s="83">
        <v>4.7</v>
      </c>
      <c r="J12" s="83">
        <v>4.7</v>
      </c>
      <c r="K12" s="84">
        <v>0</v>
      </c>
      <c r="L12" s="85">
        <v>34</v>
      </c>
      <c r="M12" s="86">
        <v>15527563</v>
      </c>
      <c r="N12" s="86">
        <v>72958091.159999996</v>
      </c>
    </row>
    <row r="13" spans="1:14" ht="12.95" customHeight="1">
      <c r="A13" s="58"/>
      <c r="B13" s="174" t="s">
        <v>92</v>
      </c>
      <c r="C13" s="175"/>
      <c r="D13" s="187"/>
      <c r="E13" s="188"/>
      <c r="F13" s="188"/>
      <c r="G13" s="188"/>
      <c r="H13" s="188"/>
      <c r="I13" s="188"/>
      <c r="J13" s="188"/>
      <c r="K13" s="189"/>
      <c r="L13" s="60">
        <f>SUM(L4:L12)</f>
        <v>380</v>
      </c>
      <c r="M13" s="60">
        <f>SUM(M4:M12)</f>
        <v>394317839</v>
      </c>
      <c r="N13" s="61">
        <f>SUM(N4:N12)</f>
        <v>881430488.91999996</v>
      </c>
    </row>
    <row r="14" spans="1:14" ht="12.95" customHeight="1">
      <c r="A14" s="58"/>
      <c r="B14" s="179" t="s">
        <v>30</v>
      </c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1"/>
    </row>
    <row r="15" spans="1:14" ht="12.95" customHeight="1">
      <c r="A15" s="58"/>
      <c r="B15" s="46" t="s">
        <v>133</v>
      </c>
      <c r="C15" s="59" t="s">
        <v>134</v>
      </c>
      <c r="D15" s="63">
        <v>14.11</v>
      </c>
      <c r="E15" s="83">
        <v>14.5</v>
      </c>
      <c r="F15" s="83">
        <v>14.11</v>
      </c>
      <c r="G15" s="89">
        <v>14.2</v>
      </c>
      <c r="H15" s="89">
        <v>14.01</v>
      </c>
      <c r="I15" s="83">
        <v>14.26</v>
      </c>
      <c r="J15" s="83">
        <v>14.07</v>
      </c>
      <c r="K15" s="84">
        <v>1.35</v>
      </c>
      <c r="L15" s="85">
        <v>106</v>
      </c>
      <c r="M15" s="86">
        <v>7869810</v>
      </c>
      <c r="N15" s="86">
        <v>111780433.73999999</v>
      </c>
    </row>
    <row r="16" spans="1:14" ht="12.95" customHeight="1">
      <c r="A16" s="58"/>
      <c r="B16" s="46" t="s">
        <v>253</v>
      </c>
      <c r="C16" s="59" t="s">
        <v>254</v>
      </c>
      <c r="D16" s="63">
        <v>3.15</v>
      </c>
      <c r="E16" s="83">
        <v>3.15</v>
      </c>
      <c r="F16" s="83">
        <v>3.15</v>
      </c>
      <c r="G16" s="89">
        <v>3.15</v>
      </c>
      <c r="H16" s="89">
        <v>3.15</v>
      </c>
      <c r="I16" s="83">
        <v>3.15</v>
      </c>
      <c r="J16" s="83">
        <v>3.15</v>
      </c>
      <c r="K16" s="84">
        <v>0</v>
      </c>
      <c r="L16" s="85">
        <v>4</v>
      </c>
      <c r="M16" s="86">
        <v>79128</v>
      </c>
      <c r="N16" s="86">
        <v>249253.2</v>
      </c>
    </row>
    <row r="17" spans="1:14" ht="12.95" customHeight="1">
      <c r="A17" s="58"/>
      <c r="B17" s="174" t="s">
        <v>141</v>
      </c>
      <c r="C17" s="175"/>
      <c r="D17" s="187"/>
      <c r="E17" s="188"/>
      <c r="F17" s="188"/>
      <c r="G17" s="188"/>
      <c r="H17" s="188"/>
      <c r="I17" s="188"/>
      <c r="J17" s="188"/>
      <c r="K17" s="189"/>
      <c r="L17" s="62">
        <f>SUM(L15:L16)</f>
        <v>110</v>
      </c>
      <c r="M17" s="60">
        <f>SUM(M15:M16)</f>
        <v>7948938</v>
      </c>
      <c r="N17" s="48">
        <f>SUM(N15:N16)</f>
        <v>112029686.94</v>
      </c>
    </row>
    <row r="18" spans="1:14" ht="12.95" customHeight="1">
      <c r="A18" s="58"/>
      <c r="B18" s="179" t="s">
        <v>97</v>
      </c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1"/>
    </row>
    <row r="19" spans="1:14" ht="12.95" customHeight="1">
      <c r="A19" s="58"/>
      <c r="B19" s="46" t="s">
        <v>216</v>
      </c>
      <c r="C19" s="59" t="s">
        <v>217</v>
      </c>
      <c r="D19" s="63">
        <v>1.03</v>
      </c>
      <c r="E19" s="83">
        <v>1.03</v>
      </c>
      <c r="F19" s="83">
        <v>1.01</v>
      </c>
      <c r="G19" s="89">
        <v>1.03</v>
      </c>
      <c r="H19" s="89">
        <v>0.96</v>
      </c>
      <c r="I19" s="83">
        <v>1.01</v>
      </c>
      <c r="J19" s="83">
        <v>0.91</v>
      </c>
      <c r="K19" s="84">
        <v>10.99</v>
      </c>
      <c r="L19" s="85">
        <v>10</v>
      </c>
      <c r="M19" s="86">
        <v>1241497</v>
      </c>
      <c r="N19" s="86">
        <v>1273441.9099999999</v>
      </c>
    </row>
    <row r="20" spans="1:14" ht="12.95" customHeight="1">
      <c r="A20" s="58"/>
      <c r="B20" s="174" t="s">
        <v>298</v>
      </c>
      <c r="C20" s="175"/>
      <c r="D20" s="187"/>
      <c r="E20" s="188"/>
      <c r="F20" s="188"/>
      <c r="G20" s="188"/>
      <c r="H20" s="188"/>
      <c r="I20" s="188"/>
      <c r="J20" s="188"/>
      <c r="K20" s="189"/>
      <c r="L20" s="62">
        <f>SUM(L19:L19)</f>
        <v>10</v>
      </c>
      <c r="M20" s="60">
        <f>SUM(M19:M19)</f>
        <v>1241497</v>
      </c>
      <c r="N20" s="48">
        <f>SUM(N19:N19)</f>
        <v>1273441.9099999999</v>
      </c>
    </row>
    <row r="21" spans="1:14" ht="12.95" customHeight="1">
      <c r="A21" s="58"/>
      <c r="B21" s="171" t="s">
        <v>86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3"/>
    </row>
    <row r="22" spans="1:14" ht="12.95" customHeight="1">
      <c r="A22" s="58"/>
      <c r="B22" s="46" t="s">
        <v>245</v>
      </c>
      <c r="C22" s="59" t="s">
        <v>246</v>
      </c>
      <c r="D22" s="63">
        <v>22.45</v>
      </c>
      <c r="E22" s="83">
        <v>22.45</v>
      </c>
      <c r="F22" s="83">
        <v>21.4</v>
      </c>
      <c r="G22" s="89">
        <v>21.7</v>
      </c>
      <c r="H22" s="89">
        <v>22.59</v>
      </c>
      <c r="I22" s="83">
        <v>21.5</v>
      </c>
      <c r="J22" s="83">
        <v>22.45</v>
      </c>
      <c r="K22" s="84">
        <v>-4.2300000000000004</v>
      </c>
      <c r="L22" s="85">
        <v>68</v>
      </c>
      <c r="M22" s="86">
        <v>2078258</v>
      </c>
      <c r="N22" s="86">
        <v>45089768.850000001</v>
      </c>
    </row>
    <row r="23" spans="1:14" ht="12.95" customHeight="1">
      <c r="A23" s="58"/>
      <c r="B23" s="46" t="s">
        <v>214</v>
      </c>
      <c r="C23" s="59" t="s">
        <v>215</v>
      </c>
      <c r="D23" s="63">
        <v>4.0999999999999996</v>
      </c>
      <c r="E23" s="83">
        <v>4.0999999999999996</v>
      </c>
      <c r="F23" s="83">
        <v>4.05</v>
      </c>
      <c r="G23" s="89">
        <v>4.0599999999999996</v>
      </c>
      <c r="H23" s="89">
        <v>4.1500000000000004</v>
      </c>
      <c r="I23" s="83">
        <v>4.0999999999999996</v>
      </c>
      <c r="J23" s="83">
        <v>4.1500000000000004</v>
      </c>
      <c r="K23" s="84">
        <v>-1.2</v>
      </c>
      <c r="L23" s="85">
        <v>5</v>
      </c>
      <c r="M23" s="86">
        <v>1162260</v>
      </c>
      <c r="N23" s="86">
        <v>4715266</v>
      </c>
    </row>
    <row r="24" spans="1:14" ht="12.95" customHeight="1">
      <c r="A24" s="58"/>
      <c r="B24" s="46" t="s">
        <v>99</v>
      </c>
      <c r="C24" s="59" t="s">
        <v>98</v>
      </c>
      <c r="D24" s="97">
        <v>7.39</v>
      </c>
      <c r="E24" s="97">
        <v>7.39</v>
      </c>
      <c r="F24" s="97">
        <v>7.39</v>
      </c>
      <c r="G24" s="97">
        <v>7.39</v>
      </c>
      <c r="H24" s="63">
        <v>7.4</v>
      </c>
      <c r="I24" s="97">
        <v>7.39</v>
      </c>
      <c r="J24" s="97">
        <v>7.4</v>
      </c>
      <c r="K24" s="122">
        <v>-0.14000000000000001</v>
      </c>
      <c r="L24" s="259">
        <v>1</v>
      </c>
      <c r="M24" s="65">
        <v>300000</v>
      </c>
      <c r="N24" s="65">
        <v>2217000</v>
      </c>
    </row>
    <row r="25" spans="1:14" ht="12.95" customHeight="1">
      <c r="A25" s="58"/>
      <c r="B25" s="46" t="s">
        <v>167</v>
      </c>
      <c r="C25" s="59" t="s">
        <v>168</v>
      </c>
      <c r="D25" s="63">
        <v>3.3</v>
      </c>
      <c r="E25" s="83">
        <v>3.3</v>
      </c>
      <c r="F25" s="83">
        <v>3.25</v>
      </c>
      <c r="G25" s="89">
        <v>3.27</v>
      </c>
      <c r="H25" s="89">
        <v>3.31</v>
      </c>
      <c r="I25" s="83">
        <v>3.28</v>
      </c>
      <c r="J25" s="83">
        <v>3.3</v>
      </c>
      <c r="K25" s="84">
        <v>-0.61</v>
      </c>
      <c r="L25" s="85">
        <v>17</v>
      </c>
      <c r="M25" s="86">
        <v>2178030</v>
      </c>
      <c r="N25" s="86">
        <v>7126988.4000000004</v>
      </c>
    </row>
    <row r="26" spans="1:14" ht="12.95" customHeight="1">
      <c r="A26" s="58"/>
      <c r="B26" s="174" t="s">
        <v>93</v>
      </c>
      <c r="C26" s="175"/>
      <c r="D26" s="176"/>
      <c r="E26" s="177"/>
      <c r="F26" s="177"/>
      <c r="G26" s="177"/>
      <c r="H26" s="177"/>
      <c r="I26" s="177"/>
      <c r="J26" s="177"/>
      <c r="K26" s="178"/>
      <c r="L26" s="65">
        <f>SUM(L22:L25)</f>
        <v>91</v>
      </c>
      <c r="M26" s="65">
        <f>SUM(M22:M25)</f>
        <v>5718548</v>
      </c>
      <c r="N26" s="65">
        <f>SUM(N22:N25)</f>
        <v>59149023.25</v>
      </c>
    </row>
    <row r="27" spans="1:14" ht="12.95" customHeight="1">
      <c r="A27" s="58"/>
      <c r="B27" s="171" t="s">
        <v>87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3"/>
    </row>
    <row r="28" spans="1:14" ht="12.95" customHeight="1">
      <c r="A28" s="58"/>
      <c r="B28" s="46" t="s">
        <v>146</v>
      </c>
      <c r="C28" s="59" t="s">
        <v>147</v>
      </c>
      <c r="D28" s="63">
        <v>5.75</v>
      </c>
      <c r="E28" s="83">
        <v>5.78</v>
      </c>
      <c r="F28" s="83">
        <v>5.75</v>
      </c>
      <c r="G28" s="89">
        <v>5.77</v>
      </c>
      <c r="H28" s="89">
        <v>5.73</v>
      </c>
      <c r="I28" s="83">
        <v>5.78</v>
      </c>
      <c r="J28" s="83">
        <v>5.75</v>
      </c>
      <c r="K28" s="84">
        <v>0.52</v>
      </c>
      <c r="L28" s="85">
        <v>68</v>
      </c>
      <c r="M28" s="86">
        <v>10546867</v>
      </c>
      <c r="N28" s="86">
        <v>60820653.520000003</v>
      </c>
    </row>
    <row r="29" spans="1:14" ht="12.95" customHeight="1">
      <c r="A29" s="58"/>
      <c r="B29" s="46" t="s">
        <v>185</v>
      </c>
      <c r="C29" s="59" t="s">
        <v>186</v>
      </c>
      <c r="D29" s="63">
        <v>2.9</v>
      </c>
      <c r="E29" s="83">
        <v>2.9</v>
      </c>
      <c r="F29" s="83">
        <v>2.9</v>
      </c>
      <c r="G29" s="89">
        <v>2.9</v>
      </c>
      <c r="H29" s="89">
        <v>2.9</v>
      </c>
      <c r="I29" s="83">
        <v>2.9</v>
      </c>
      <c r="J29" s="83">
        <v>2.9</v>
      </c>
      <c r="K29" s="84">
        <v>0</v>
      </c>
      <c r="L29" s="85">
        <v>2</v>
      </c>
      <c r="M29" s="86">
        <v>101730</v>
      </c>
      <c r="N29" s="86">
        <v>295017</v>
      </c>
    </row>
    <row r="30" spans="1:14" ht="12.95" customHeight="1">
      <c r="A30" s="58"/>
      <c r="B30" s="46" t="s">
        <v>100</v>
      </c>
      <c r="C30" s="59" t="s">
        <v>101</v>
      </c>
      <c r="D30" s="63">
        <v>5.52</v>
      </c>
      <c r="E30" s="83">
        <v>5.52</v>
      </c>
      <c r="F30" s="83">
        <v>5.52</v>
      </c>
      <c r="G30" s="89">
        <v>5.52</v>
      </c>
      <c r="H30" s="89">
        <v>4.8</v>
      </c>
      <c r="I30" s="83">
        <v>5.52</v>
      </c>
      <c r="J30" s="83">
        <v>4.8</v>
      </c>
      <c r="K30" s="84">
        <v>15</v>
      </c>
      <c r="L30" s="85">
        <v>2</v>
      </c>
      <c r="M30" s="86">
        <v>17014</v>
      </c>
      <c r="N30" s="86">
        <v>93917.28</v>
      </c>
    </row>
    <row r="31" spans="1:14" ht="12.95" customHeight="1">
      <c r="A31" s="58"/>
      <c r="B31" s="46" t="s">
        <v>175</v>
      </c>
      <c r="C31" s="59" t="s">
        <v>176</v>
      </c>
      <c r="D31" s="63">
        <v>17.2</v>
      </c>
      <c r="E31" s="83">
        <v>17.2</v>
      </c>
      <c r="F31" s="83">
        <v>17.2</v>
      </c>
      <c r="G31" s="89">
        <v>17.2</v>
      </c>
      <c r="H31" s="89">
        <v>17.2</v>
      </c>
      <c r="I31" s="83">
        <v>17.2</v>
      </c>
      <c r="J31" s="83">
        <v>17.2</v>
      </c>
      <c r="K31" s="84">
        <v>0</v>
      </c>
      <c r="L31" s="85">
        <v>5</v>
      </c>
      <c r="M31" s="86">
        <v>157185</v>
      </c>
      <c r="N31" s="86">
        <v>2703582</v>
      </c>
    </row>
    <row r="32" spans="1:14" ht="12.95" customHeight="1">
      <c r="A32" s="58"/>
      <c r="B32" s="46" t="s">
        <v>206</v>
      </c>
      <c r="C32" s="59" t="s">
        <v>207</v>
      </c>
      <c r="D32" s="63">
        <v>1.33</v>
      </c>
      <c r="E32" s="83">
        <v>1.33</v>
      </c>
      <c r="F32" s="83">
        <v>1.32</v>
      </c>
      <c r="G32" s="89">
        <v>1.32</v>
      </c>
      <c r="H32" s="89">
        <v>1.36</v>
      </c>
      <c r="I32" s="83">
        <v>1.32</v>
      </c>
      <c r="J32" s="83">
        <v>1.33</v>
      </c>
      <c r="K32" s="84">
        <v>-0.75</v>
      </c>
      <c r="L32" s="85">
        <v>7</v>
      </c>
      <c r="M32" s="86">
        <v>250063</v>
      </c>
      <c r="N32" s="86">
        <v>330086.26</v>
      </c>
    </row>
    <row r="33" spans="1:14" ht="12.95" customHeight="1">
      <c r="A33" s="58"/>
      <c r="B33" s="46" t="s">
        <v>212</v>
      </c>
      <c r="C33" s="59" t="s">
        <v>213</v>
      </c>
      <c r="D33" s="63">
        <v>2.4</v>
      </c>
      <c r="E33" s="83">
        <v>2.4</v>
      </c>
      <c r="F33" s="83">
        <v>2.4</v>
      </c>
      <c r="G33" s="89">
        <v>2.4</v>
      </c>
      <c r="H33" s="89">
        <v>2.36</v>
      </c>
      <c r="I33" s="83">
        <v>2.4</v>
      </c>
      <c r="J33" s="83">
        <v>2.35</v>
      </c>
      <c r="K33" s="84">
        <v>2.13</v>
      </c>
      <c r="L33" s="85">
        <v>1</v>
      </c>
      <c r="M33" s="86">
        <v>179844</v>
      </c>
      <c r="N33" s="86">
        <v>431625.6</v>
      </c>
    </row>
    <row r="34" spans="1:14" ht="12.95" customHeight="1">
      <c r="A34" s="58"/>
      <c r="B34" s="46" t="s">
        <v>292</v>
      </c>
      <c r="C34" s="59" t="s">
        <v>293</v>
      </c>
      <c r="D34" s="63">
        <v>2.12</v>
      </c>
      <c r="E34" s="83">
        <v>2.14</v>
      </c>
      <c r="F34" s="83">
        <v>2.1</v>
      </c>
      <c r="G34" s="89">
        <v>2.12</v>
      </c>
      <c r="H34" s="89">
        <v>2.14</v>
      </c>
      <c r="I34" s="83">
        <v>2.14</v>
      </c>
      <c r="J34" s="83">
        <v>2.13</v>
      </c>
      <c r="K34" s="84">
        <v>0.47</v>
      </c>
      <c r="L34" s="85">
        <v>24</v>
      </c>
      <c r="M34" s="86">
        <v>3975891</v>
      </c>
      <c r="N34" s="86">
        <v>8438057.3000000007</v>
      </c>
    </row>
    <row r="35" spans="1:14" ht="12.95" customHeight="1">
      <c r="A35" s="58"/>
      <c r="B35" s="46" t="s">
        <v>137</v>
      </c>
      <c r="C35" s="59" t="s">
        <v>138</v>
      </c>
      <c r="D35" s="63">
        <v>1.85</v>
      </c>
      <c r="E35" s="83">
        <v>1.85</v>
      </c>
      <c r="F35" s="83">
        <v>1.85</v>
      </c>
      <c r="G35" s="89">
        <v>1.85</v>
      </c>
      <c r="H35" s="89">
        <v>2.14</v>
      </c>
      <c r="I35" s="83">
        <v>1.85</v>
      </c>
      <c r="J35" s="83">
        <v>1.85</v>
      </c>
      <c r="K35" s="84">
        <v>0</v>
      </c>
      <c r="L35" s="85">
        <v>1</v>
      </c>
      <c r="M35" s="86">
        <v>4657</v>
      </c>
      <c r="N35" s="86">
        <v>8615.4500000000007</v>
      </c>
    </row>
    <row r="36" spans="1:14" ht="12.95" customHeight="1">
      <c r="A36" s="58"/>
      <c r="B36" s="46" t="s">
        <v>204</v>
      </c>
      <c r="C36" s="59" t="s">
        <v>205</v>
      </c>
      <c r="D36" s="63">
        <v>5.5</v>
      </c>
      <c r="E36" s="83">
        <v>5.5</v>
      </c>
      <c r="F36" s="83">
        <v>5.5</v>
      </c>
      <c r="G36" s="89">
        <v>5.5</v>
      </c>
      <c r="H36" s="89">
        <v>5.51</v>
      </c>
      <c r="I36" s="83">
        <v>5.5</v>
      </c>
      <c r="J36" s="83">
        <v>5.5</v>
      </c>
      <c r="K36" s="84">
        <v>0</v>
      </c>
      <c r="L36" s="85">
        <v>3</v>
      </c>
      <c r="M36" s="86">
        <v>218073</v>
      </c>
      <c r="N36" s="86">
        <v>1199401.5</v>
      </c>
    </row>
    <row r="37" spans="1:14" ht="12.95" customHeight="1">
      <c r="A37" s="58"/>
      <c r="B37" s="46" t="s">
        <v>190</v>
      </c>
      <c r="C37" s="59" t="s">
        <v>153</v>
      </c>
      <c r="D37" s="63">
        <v>2.23</v>
      </c>
      <c r="E37" s="83">
        <v>2.23</v>
      </c>
      <c r="F37" s="83">
        <v>2.1800000000000002</v>
      </c>
      <c r="G37" s="89">
        <v>2.2000000000000002</v>
      </c>
      <c r="H37" s="89">
        <v>2.23</v>
      </c>
      <c r="I37" s="83">
        <v>2.1800000000000002</v>
      </c>
      <c r="J37" s="83">
        <v>2.23</v>
      </c>
      <c r="K37" s="84">
        <v>-2.2400000000000002</v>
      </c>
      <c r="L37" s="85">
        <v>7</v>
      </c>
      <c r="M37" s="86">
        <v>699547</v>
      </c>
      <c r="N37" s="86">
        <v>1540967.69</v>
      </c>
    </row>
    <row r="38" spans="1:14" ht="12.95" customHeight="1">
      <c r="A38" s="58"/>
      <c r="B38" s="174" t="s">
        <v>94</v>
      </c>
      <c r="C38" s="175"/>
      <c r="D38" s="176"/>
      <c r="E38" s="177"/>
      <c r="F38" s="177"/>
      <c r="G38" s="177"/>
      <c r="H38" s="177"/>
      <c r="I38" s="177"/>
      <c r="J38" s="177"/>
      <c r="K38" s="178"/>
      <c r="L38" s="65">
        <f>SUM(L28:L37)</f>
        <v>120</v>
      </c>
      <c r="M38" s="65">
        <f>SUM(M28:M37)</f>
        <v>16150871</v>
      </c>
      <c r="N38" s="65">
        <f>SUM(N28:N37)</f>
        <v>75861923.600000009</v>
      </c>
    </row>
    <row r="39" spans="1:14" ht="12.95" customHeight="1">
      <c r="A39" s="58"/>
      <c r="B39" s="171" t="s">
        <v>31</v>
      </c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3"/>
    </row>
    <row r="40" spans="1:14" ht="12.95" customHeight="1">
      <c r="A40" s="58"/>
      <c r="B40" s="46" t="s">
        <v>169</v>
      </c>
      <c r="C40" s="59" t="s">
        <v>170</v>
      </c>
      <c r="D40" s="63">
        <v>11.51</v>
      </c>
      <c r="E40" s="83">
        <v>11.51</v>
      </c>
      <c r="F40" s="83">
        <v>11.51</v>
      </c>
      <c r="G40" s="89">
        <v>11.51</v>
      </c>
      <c r="H40" s="89">
        <v>11.5</v>
      </c>
      <c r="I40" s="83">
        <v>11.51</v>
      </c>
      <c r="J40" s="83">
        <v>11.5</v>
      </c>
      <c r="K40" s="84">
        <v>0.09</v>
      </c>
      <c r="L40" s="85">
        <v>3</v>
      </c>
      <c r="M40" s="86">
        <v>89795</v>
      </c>
      <c r="N40" s="86">
        <v>1033540.45</v>
      </c>
    </row>
    <row r="41" spans="1:14" ht="12.95" customHeight="1">
      <c r="A41" s="58"/>
      <c r="B41" s="46" t="s">
        <v>279</v>
      </c>
      <c r="C41" s="59" t="s">
        <v>280</v>
      </c>
      <c r="D41" s="63">
        <v>104</v>
      </c>
      <c r="E41" s="83">
        <v>104</v>
      </c>
      <c r="F41" s="83">
        <v>104</v>
      </c>
      <c r="G41" s="89">
        <v>104</v>
      </c>
      <c r="H41" s="89">
        <v>104</v>
      </c>
      <c r="I41" s="83">
        <v>104</v>
      </c>
      <c r="J41" s="83">
        <v>104</v>
      </c>
      <c r="K41" s="84">
        <v>0</v>
      </c>
      <c r="L41" s="85">
        <v>1</v>
      </c>
      <c r="M41" s="86">
        <v>107000</v>
      </c>
      <c r="N41" s="86">
        <v>11128000</v>
      </c>
    </row>
    <row r="42" spans="1:14" ht="12.95" customHeight="1">
      <c r="A42" s="58"/>
      <c r="B42" s="46" t="s">
        <v>122</v>
      </c>
      <c r="C42" s="59" t="s">
        <v>121</v>
      </c>
      <c r="D42" s="63">
        <v>9.1</v>
      </c>
      <c r="E42" s="83">
        <v>9.1999999999999993</v>
      </c>
      <c r="F42" s="83">
        <v>9.1</v>
      </c>
      <c r="G42" s="89">
        <v>9.11</v>
      </c>
      <c r="H42" s="89">
        <v>9.1999999999999993</v>
      </c>
      <c r="I42" s="83">
        <v>9.1999999999999993</v>
      </c>
      <c r="J42" s="83">
        <v>9.1999999999999993</v>
      </c>
      <c r="K42" s="84">
        <v>0</v>
      </c>
      <c r="L42" s="85">
        <v>8</v>
      </c>
      <c r="M42" s="86">
        <v>640000</v>
      </c>
      <c r="N42" s="86">
        <v>5829000</v>
      </c>
    </row>
    <row r="43" spans="1:14" ht="12.95" customHeight="1">
      <c r="A43" s="58"/>
      <c r="B43" s="46" t="s">
        <v>128</v>
      </c>
      <c r="C43" s="59" t="s">
        <v>127</v>
      </c>
      <c r="D43" s="83">
        <v>44.2</v>
      </c>
      <c r="E43" s="97">
        <v>44.2</v>
      </c>
      <c r="F43" s="97">
        <v>44.2</v>
      </c>
      <c r="G43" s="97">
        <v>44.2</v>
      </c>
      <c r="H43" s="63">
        <v>44.2</v>
      </c>
      <c r="I43" s="97">
        <v>44.2</v>
      </c>
      <c r="J43" s="97">
        <v>44.2</v>
      </c>
      <c r="K43" s="122">
        <v>0</v>
      </c>
      <c r="L43" s="259">
        <v>5</v>
      </c>
      <c r="M43" s="65">
        <v>160009</v>
      </c>
      <c r="N43" s="65">
        <v>7072397.7999999998</v>
      </c>
    </row>
    <row r="44" spans="1:14" ht="12.95" customHeight="1">
      <c r="A44" s="58"/>
      <c r="B44" s="46" t="s">
        <v>267</v>
      </c>
      <c r="C44" s="59" t="s">
        <v>268</v>
      </c>
      <c r="D44" s="63">
        <v>13</v>
      </c>
      <c r="E44" s="83">
        <v>13</v>
      </c>
      <c r="F44" s="83">
        <v>13</v>
      </c>
      <c r="G44" s="89">
        <v>13</v>
      </c>
      <c r="H44" s="89">
        <v>13.09</v>
      </c>
      <c r="I44" s="83">
        <v>13</v>
      </c>
      <c r="J44" s="83">
        <v>13.02</v>
      </c>
      <c r="K44" s="84">
        <v>-0.15</v>
      </c>
      <c r="L44" s="85">
        <v>3</v>
      </c>
      <c r="M44" s="86">
        <v>25000</v>
      </c>
      <c r="N44" s="86">
        <v>325000</v>
      </c>
    </row>
    <row r="45" spans="1:14" ht="12.95" customHeight="1">
      <c r="A45" s="58"/>
      <c r="B45" s="174" t="s">
        <v>95</v>
      </c>
      <c r="C45" s="175"/>
      <c r="D45" s="185"/>
      <c r="E45" s="186"/>
      <c r="F45" s="186"/>
      <c r="G45" s="186"/>
      <c r="H45" s="186"/>
      <c r="I45" s="186"/>
      <c r="J45" s="186"/>
      <c r="K45" s="184"/>
      <c r="L45" s="64">
        <f>SUM(L40:L44)</f>
        <v>20</v>
      </c>
      <c r="M45" s="61">
        <f>SUM(M40:M44)</f>
        <v>1021804</v>
      </c>
      <c r="N45" s="61">
        <f>SUM(N40:N44)</f>
        <v>25387938.25</v>
      </c>
    </row>
    <row r="46" spans="1:14" ht="12.95" customHeight="1">
      <c r="A46" s="58"/>
      <c r="B46" s="179" t="s">
        <v>88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1"/>
    </row>
    <row r="47" spans="1:14" ht="12.95" customHeight="1">
      <c r="A47" s="58"/>
      <c r="B47" s="46" t="s">
        <v>288</v>
      </c>
      <c r="C47" s="59" t="s">
        <v>289</v>
      </c>
      <c r="D47" s="63">
        <v>7</v>
      </c>
      <c r="E47" s="83">
        <v>7</v>
      </c>
      <c r="F47" s="83">
        <v>6.8</v>
      </c>
      <c r="G47" s="89">
        <v>6.94</v>
      </c>
      <c r="H47" s="89">
        <v>7.15</v>
      </c>
      <c r="I47" s="83">
        <v>6.8</v>
      </c>
      <c r="J47" s="83">
        <v>7</v>
      </c>
      <c r="K47" s="84">
        <v>-2.86</v>
      </c>
      <c r="L47" s="85">
        <v>28</v>
      </c>
      <c r="M47" s="86">
        <v>740313</v>
      </c>
      <c r="N47" s="86">
        <v>5134691</v>
      </c>
    </row>
    <row r="48" spans="1:14" ht="12.95" customHeight="1">
      <c r="A48" s="58"/>
      <c r="B48" s="46" t="s">
        <v>226</v>
      </c>
      <c r="C48" s="59" t="s">
        <v>227</v>
      </c>
      <c r="D48" s="63">
        <v>4.6500000000000004</v>
      </c>
      <c r="E48" s="83">
        <v>4.6500000000000004</v>
      </c>
      <c r="F48" s="83">
        <v>4.5999999999999996</v>
      </c>
      <c r="G48" s="89">
        <v>4.5999999999999996</v>
      </c>
      <c r="H48" s="89">
        <v>4.75</v>
      </c>
      <c r="I48" s="83">
        <v>4.5999999999999996</v>
      </c>
      <c r="J48" s="83">
        <v>4.75</v>
      </c>
      <c r="K48" s="84">
        <v>-3.16</v>
      </c>
      <c r="L48" s="85">
        <v>10</v>
      </c>
      <c r="M48" s="86">
        <v>320988</v>
      </c>
      <c r="N48" s="86">
        <v>1476597.1</v>
      </c>
    </row>
    <row r="49" spans="1:14" ht="12.95" customHeight="1">
      <c r="A49" s="58"/>
      <c r="B49" s="46" t="s">
        <v>90</v>
      </c>
      <c r="C49" s="59" t="s">
        <v>43</v>
      </c>
      <c r="D49" s="63">
        <v>0.4</v>
      </c>
      <c r="E49" s="97">
        <v>0.4</v>
      </c>
      <c r="F49" s="97">
        <v>0.4</v>
      </c>
      <c r="G49" s="97">
        <v>0.4</v>
      </c>
      <c r="H49" s="63">
        <v>0.4</v>
      </c>
      <c r="I49" s="97">
        <v>0.4</v>
      </c>
      <c r="J49" s="97">
        <v>0.4</v>
      </c>
      <c r="K49" s="122">
        <v>0</v>
      </c>
      <c r="L49" s="259">
        <v>2</v>
      </c>
      <c r="M49" s="65">
        <v>1416</v>
      </c>
      <c r="N49" s="65">
        <v>566.4</v>
      </c>
    </row>
    <row r="50" spans="1:14" ht="12.95" customHeight="1">
      <c r="A50" s="58"/>
      <c r="B50" s="174" t="s">
        <v>234</v>
      </c>
      <c r="C50" s="175"/>
      <c r="D50" s="185"/>
      <c r="E50" s="186"/>
      <c r="F50" s="186"/>
      <c r="G50" s="186"/>
      <c r="H50" s="186"/>
      <c r="I50" s="186"/>
      <c r="J50" s="186"/>
      <c r="K50" s="184"/>
      <c r="L50" s="64">
        <f>SUM(L47:L49)</f>
        <v>40</v>
      </c>
      <c r="M50" s="61">
        <f>SUM(M47:M49)</f>
        <v>1062717</v>
      </c>
      <c r="N50" s="61">
        <f>SUM(N47:N49)</f>
        <v>6611854.5</v>
      </c>
    </row>
    <row r="51" spans="1:14" s="52" customFormat="1" ht="12.95" customHeight="1">
      <c r="B51" s="66" t="s">
        <v>32</v>
      </c>
      <c r="C51" s="165"/>
      <c r="D51" s="166"/>
      <c r="E51" s="166"/>
      <c r="F51" s="166"/>
      <c r="G51" s="166"/>
      <c r="H51" s="166"/>
      <c r="I51" s="166"/>
      <c r="J51" s="166"/>
      <c r="K51" s="167"/>
      <c r="L51" s="67">
        <f>L50+L45+L38+L26+L17+L13+L20</f>
        <v>771</v>
      </c>
      <c r="M51" s="67">
        <f>M50+M45+M38+M26+M17+M13+M20</f>
        <v>427462214</v>
      </c>
      <c r="N51" s="67">
        <f>N50+N45+N38+N26+N17+N13+N20</f>
        <v>1161744357.3700001</v>
      </c>
    </row>
    <row r="52" spans="1:14" s="52" customFormat="1" ht="30" customHeight="1">
      <c r="A52" s="51"/>
      <c r="B52" s="168" t="s">
        <v>308</v>
      </c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70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ht="15" customHeight="1">
      <c r="A54" s="58"/>
      <c r="B54" s="190" t="s">
        <v>29</v>
      </c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2"/>
    </row>
    <row r="55" spans="1:14" ht="15" customHeight="1">
      <c r="A55" s="58"/>
      <c r="B55" s="46" t="s">
        <v>222</v>
      </c>
      <c r="C55" s="59" t="s">
        <v>223</v>
      </c>
      <c r="D55" s="89">
        <v>0.61</v>
      </c>
      <c r="E55" s="89">
        <v>0.61</v>
      </c>
      <c r="F55" s="89">
        <v>0.61</v>
      </c>
      <c r="G55" s="89">
        <v>0.61</v>
      </c>
      <c r="H55" s="89">
        <v>0.61</v>
      </c>
      <c r="I55" s="89">
        <v>0.61</v>
      </c>
      <c r="J55" s="89">
        <v>0.61</v>
      </c>
      <c r="K55" s="94">
        <v>0</v>
      </c>
      <c r="L55" s="95">
        <v>1</v>
      </c>
      <c r="M55" s="96">
        <v>58116</v>
      </c>
      <c r="N55" s="96">
        <v>35450.76</v>
      </c>
    </row>
    <row r="56" spans="1:14" ht="15" customHeight="1">
      <c r="A56" s="58"/>
      <c r="B56" s="46" t="s">
        <v>192</v>
      </c>
      <c r="C56" s="59" t="s">
        <v>191</v>
      </c>
      <c r="D56" s="89">
        <v>0.27</v>
      </c>
      <c r="E56" s="89">
        <v>0.28999999999999998</v>
      </c>
      <c r="F56" s="89">
        <v>0.27</v>
      </c>
      <c r="G56" s="89">
        <v>0.28999999999999998</v>
      </c>
      <c r="H56" s="89">
        <v>0.27</v>
      </c>
      <c r="I56" s="89">
        <v>0.28999999999999998</v>
      </c>
      <c r="J56" s="89">
        <v>0.27</v>
      </c>
      <c r="K56" s="94">
        <v>7.41</v>
      </c>
      <c r="L56" s="95">
        <v>4</v>
      </c>
      <c r="M56" s="96">
        <v>219277</v>
      </c>
      <c r="N56" s="96">
        <v>62890.33</v>
      </c>
    </row>
    <row r="57" spans="1:14" s="52" customFormat="1" ht="15" customHeight="1">
      <c r="B57" s="193" t="s">
        <v>92</v>
      </c>
      <c r="C57" s="194"/>
      <c r="D57" s="182"/>
      <c r="E57" s="183"/>
      <c r="F57" s="183"/>
      <c r="G57" s="183"/>
      <c r="H57" s="183"/>
      <c r="I57" s="183"/>
      <c r="J57" s="183"/>
      <c r="K57" s="184"/>
      <c r="L57" s="60">
        <f>SUM(L55:L56)</f>
        <v>5</v>
      </c>
      <c r="M57" s="60">
        <f>SUM(M55:M56)</f>
        <v>277393</v>
      </c>
      <c r="N57" s="61">
        <f>SUM(N55:N56)</f>
        <v>98341.09</v>
      </c>
    </row>
    <row r="58" spans="1:14" s="52" customFormat="1" ht="15" customHeight="1">
      <c r="B58" s="179" t="s">
        <v>97</v>
      </c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1"/>
    </row>
    <row r="59" spans="1:14" s="52" customFormat="1" ht="15" customHeight="1">
      <c r="B59" s="46" t="s">
        <v>301</v>
      </c>
      <c r="C59" s="59" t="s">
        <v>302</v>
      </c>
      <c r="D59" s="89">
        <v>2.67</v>
      </c>
      <c r="E59" s="83">
        <v>2.67</v>
      </c>
      <c r="F59" s="83">
        <v>2.67</v>
      </c>
      <c r="G59" s="89">
        <v>2.67</v>
      </c>
      <c r="H59" s="89">
        <v>2.0099999999999998</v>
      </c>
      <c r="I59" s="83">
        <v>2.67</v>
      </c>
      <c r="J59" s="83">
        <v>2.23</v>
      </c>
      <c r="K59" s="84">
        <v>19.73</v>
      </c>
      <c r="L59" s="85">
        <v>10</v>
      </c>
      <c r="M59" s="86">
        <v>2007000</v>
      </c>
      <c r="N59" s="86">
        <v>5358690</v>
      </c>
    </row>
    <row r="60" spans="1:14" ht="15" customHeight="1">
      <c r="A60" s="58"/>
      <c r="B60" s="174" t="s">
        <v>298</v>
      </c>
      <c r="C60" s="175"/>
      <c r="D60" s="187"/>
      <c r="E60" s="188"/>
      <c r="F60" s="188"/>
      <c r="G60" s="188"/>
      <c r="H60" s="188"/>
      <c r="I60" s="188"/>
      <c r="J60" s="188"/>
      <c r="K60" s="189"/>
      <c r="L60" s="62">
        <f>SUM(L58:L59)</f>
        <v>10</v>
      </c>
      <c r="M60" s="60">
        <f>SUM(M58:M59)</f>
        <v>2007000</v>
      </c>
      <c r="N60" s="48">
        <f>SUM(N58:N59)</f>
        <v>5358690</v>
      </c>
    </row>
    <row r="61" spans="1:14" ht="15" customHeight="1">
      <c r="A61" s="58"/>
      <c r="B61" s="171" t="s">
        <v>86</v>
      </c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3"/>
    </row>
    <row r="62" spans="1:14" ht="15" customHeight="1">
      <c r="A62" s="58"/>
      <c r="B62" s="46" t="s">
        <v>33</v>
      </c>
      <c r="C62" s="59" t="s">
        <v>34</v>
      </c>
      <c r="D62" s="89">
        <v>2.2999999999999998</v>
      </c>
      <c r="E62" s="89">
        <v>2.2999999999999998</v>
      </c>
      <c r="F62" s="89">
        <v>2.2999999999999998</v>
      </c>
      <c r="G62" s="89">
        <v>2.2999999999999998</v>
      </c>
      <c r="H62" s="89">
        <v>2.2999999999999998</v>
      </c>
      <c r="I62" s="89">
        <v>2.2999999999999998</v>
      </c>
      <c r="J62" s="89">
        <v>2.2999999999999998</v>
      </c>
      <c r="K62" s="94">
        <v>0</v>
      </c>
      <c r="L62" s="95">
        <v>1</v>
      </c>
      <c r="M62" s="96">
        <v>300</v>
      </c>
      <c r="N62" s="96">
        <v>690</v>
      </c>
    </row>
    <row r="63" spans="1:14" ht="15" customHeight="1">
      <c r="A63" s="58"/>
      <c r="B63" s="174" t="s">
        <v>93</v>
      </c>
      <c r="C63" s="175"/>
      <c r="D63" s="176"/>
      <c r="E63" s="177"/>
      <c r="F63" s="177"/>
      <c r="G63" s="177"/>
      <c r="H63" s="177"/>
      <c r="I63" s="177"/>
      <c r="J63" s="177"/>
      <c r="K63" s="178"/>
      <c r="L63" s="65">
        <f>SUM(L62)</f>
        <v>1</v>
      </c>
      <c r="M63" s="65">
        <f>SUM(M62)</f>
        <v>300</v>
      </c>
      <c r="N63" s="65">
        <f>SUM(N62)</f>
        <v>690</v>
      </c>
    </row>
    <row r="64" spans="1:14" ht="15" customHeight="1">
      <c r="A64" s="58"/>
      <c r="B64" s="171" t="s">
        <v>87</v>
      </c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3"/>
    </row>
    <row r="65" spans="1:14" s="52" customFormat="1" ht="15" customHeight="1">
      <c r="B65" s="46" t="s">
        <v>35</v>
      </c>
      <c r="C65" s="59" t="s">
        <v>36</v>
      </c>
      <c r="D65" s="89">
        <v>2.98</v>
      </c>
      <c r="E65" s="89">
        <v>2.98</v>
      </c>
      <c r="F65" s="89">
        <v>2.9</v>
      </c>
      <c r="G65" s="89">
        <v>2.92</v>
      </c>
      <c r="H65" s="89">
        <v>3</v>
      </c>
      <c r="I65" s="89">
        <v>2.9</v>
      </c>
      <c r="J65" s="89">
        <v>2.98</v>
      </c>
      <c r="K65" s="94">
        <v>-2.68</v>
      </c>
      <c r="L65" s="95">
        <v>18</v>
      </c>
      <c r="M65" s="96">
        <v>1068460</v>
      </c>
      <c r="N65" s="96">
        <v>3123968.65</v>
      </c>
    </row>
    <row r="66" spans="1:14" ht="15" customHeight="1">
      <c r="A66" s="58"/>
      <c r="B66" s="174" t="s">
        <v>94</v>
      </c>
      <c r="C66" s="175"/>
      <c r="D66" s="176"/>
      <c r="E66" s="177"/>
      <c r="F66" s="177"/>
      <c r="G66" s="177"/>
      <c r="H66" s="177"/>
      <c r="I66" s="177"/>
      <c r="J66" s="177"/>
      <c r="K66" s="178"/>
      <c r="L66" s="65">
        <f>SUM(L65:L65)</f>
        <v>18</v>
      </c>
      <c r="M66" s="65">
        <f>SUM(M65:M65)</f>
        <v>1068460</v>
      </c>
      <c r="N66" s="65">
        <f>SUM(N65:N65)</f>
        <v>3123968.65</v>
      </c>
    </row>
    <row r="67" spans="1:14" s="52" customFormat="1" ht="15" customHeight="1">
      <c r="B67" s="66" t="s">
        <v>148</v>
      </c>
      <c r="C67" s="165"/>
      <c r="D67" s="166"/>
      <c r="E67" s="166"/>
      <c r="F67" s="166"/>
      <c r="G67" s="166"/>
      <c r="H67" s="166"/>
      <c r="I67" s="166"/>
      <c r="J67" s="166"/>
      <c r="K67" s="167"/>
      <c r="L67" s="67">
        <f>L66+L57+L60+L63</f>
        <v>34</v>
      </c>
      <c r="M67" s="67">
        <f t="shared" ref="M67:N67" si="0">M66+M57+M60+M63</f>
        <v>3353153</v>
      </c>
      <c r="N67" s="67">
        <f t="shared" si="0"/>
        <v>8581689.7400000002</v>
      </c>
    </row>
    <row r="68" spans="1:14" s="52" customFormat="1" ht="30" customHeight="1">
      <c r="A68" s="51"/>
      <c r="B68" s="168" t="s">
        <v>309</v>
      </c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70"/>
    </row>
    <row r="69" spans="1:14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ht="15" customHeight="1">
      <c r="A70" s="58"/>
      <c r="B70" s="171" t="s">
        <v>29</v>
      </c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3"/>
    </row>
    <row r="71" spans="1:14" ht="15" customHeight="1">
      <c r="A71" s="58"/>
      <c r="B71" s="46" t="s">
        <v>179</v>
      </c>
      <c r="C71" s="59" t="s">
        <v>180</v>
      </c>
      <c r="D71" s="63">
        <v>0.13</v>
      </c>
      <c r="E71" s="83">
        <v>0.13</v>
      </c>
      <c r="F71" s="83">
        <v>0.12</v>
      </c>
      <c r="G71" s="89">
        <v>0.12</v>
      </c>
      <c r="H71" s="89">
        <v>0.13</v>
      </c>
      <c r="I71" s="83">
        <v>0.13</v>
      </c>
      <c r="J71" s="83">
        <v>0.13</v>
      </c>
      <c r="K71" s="84">
        <v>0</v>
      </c>
      <c r="L71" s="85">
        <v>54</v>
      </c>
      <c r="M71" s="86">
        <v>243414181</v>
      </c>
      <c r="N71" s="86">
        <v>29463843.530000001</v>
      </c>
    </row>
    <row r="72" spans="1:14" ht="15" customHeight="1">
      <c r="A72" s="58"/>
      <c r="B72" s="174" t="s">
        <v>92</v>
      </c>
      <c r="C72" s="175"/>
      <c r="D72" s="176"/>
      <c r="E72" s="177"/>
      <c r="F72" s="177"/>
      <c r="G72" s="177"/>
      <c r="H72" s="177"/>
      <c r="I72" s="177"/>
      <c r="J72" s="177"/>
      <c r="K72" s="178"/>
      <c r="L72" s="65">
        <f>SUM(L71:L71)</f>
        <v>54</v>
      </c>
      <c r="M72" s="65">
        <f>SUM(M71:M71)</f>
        <v>243414181</v>
      </c>
      <c r="N72" s="65">
        <f>SUM(N71:N71)</f>
        <v>29463843.530000001</v>
      </c>
    </row>
    <row r="73" spans="1:14" ht="15" customHeight="1">
      <c r="A73" s="58"/>
      <c r="B73" s="171" t="s">
        <v>87</v>
      </c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3"/>
    </row>
    <row r="74" spans="1:14" ht="15" customHeight="1">
      <c r="A74" s="58"/>
      <c r="B74" s="82" t="s">
        <v>117</v>
      </c>
      <c r="C74" s="81" t="s">
        <v>118</v>
      </c>
      <c r="D74" s="89">
        <v>2.1</v>
      </c>
      <c r="E74" s="89">
        <v>2.25</v>
      </c>
      <c r="F74" s="89">
        <v>2.1</v>
      </c>
      <c r="G74" s="89">
        <v>2.15</v>
      </c>
      <c r="H74" s="89">
        <v>2.19</v>
      </c>
      <c r="I74" s="89">
        <v>2.25</v>
      </c>
      <c r="J74" s="89">
        <v>2.19</v>
      </c>
      <c r="K74" s="94">
        <v>2.74</v>
      </c>
      <c r="L74" s="95">
        <v>5</v>
      </c>
      <c r="M74" s="96">
        <v>325000</v>
      </c>
      <c r="N74" s="96">
        <v>697500</v>
      </c>
    </row>
    <row r="75" spans="1:14" ht="15" customHeight="1">
      <c r="A75" s="58"/>
      <c r="B75" s="82" t="s">
        <v>183</v>
      </c>
      <c r="C75" s="81" t="s">
        <v>184</v>
      </c>
      <c r="D75" s="89">
        <v>1.71</v>
      </c>
      <c r="E75" s="97">
        <v>1.71</v>
      </c>
      <c r="F75" s="97">
        <v>1.7</v>
      </c>
      <c r="G75" s="97">
        <v>1.71</v>
      </c>
      <c r="H75" s="89">
        <v>1.76</v>
      </c>
      <c r="I75" s="97">
        <v>1.7</v>
      </c>
      <c r="J75" s="97">
        <v>1.76</v>
      </c>
      <c r="K75" s="122">
        <v>-3.41</v>
      </c>
      <c r="L75" s="259">
        <v>10</v>
      </c>
      <c r="M75" s="65">
        <v>466453</v>
      </c>
      <c r="N75" s="65">
        <v>796617.29</v>
      </c>
    </row>
    <row r="76" spans="1:14" ht="15" customHeight="1">
      <c r="A76" s="58"/>
      <c r="B76" s="82" t="s">
        <v>115</v>
      </c>
      <c r="C76" s="81" t="s">
        <v>116</v>
      </c>
      <c r="D76" s="89">
        <v>1.4</v>
      </c>
      <c r="E76" s="89">
        <v>1.44</v>
      </c>
      <c r="F76" s="89">
        <v>1.4</v>
      </c>
      <c r="G76" s="89">
        <v>1.44</v>
      </c>
      <c r="H76" s="89">
        <v>1.38</v>
      </c>
      <c r="I76" s="89">
        <v>1.44</v>
      </c>
      <c r="J76" s="89">
        <v>1.38</v>
      </c>
      <c r="K76" s="94">
        <v>4.3499999999999996</v>
      </c>
      <c r="L76" s="95">
        <v>11</v>
      </c>
      <c r="M76" s="96">
        <v>537418</v>
      </c>
      <c r="N76" s="96">
        <v>773681.92</v>
      </c>
    </row>
    <row r="77" spans="1:14" ht="15" customHeight="1">
      <c r="A77" s="58"/>
      <c r="B77" s="82" t="s">
        <v>269</v>
      </c>
      <c r="C77" s="81" t="s">
        <v>270</v>
      </c>
      <c r="D77" s="98">
        <v>1.93</v>
      </c>
      <c r="E77" s="98">
        <v>1.93</v>
      </c>
      <c r="F77" s="98">
        <v>1.93</v>
      </c>
      <c r="G77" s="98">
        <v>1.93</v>
      </c>
      <c r="H77" s="98">
        <v>2</v>
      </c>
      <c r="I77" s="98">
        <v>1.93</v>
      </c>
      <c r="J77" s="98">
        <v>2</v>
      </c>
      <c r="K77" s="101">
        <v>-3.5</v>
      </c>
      <c r="L77" s="102">
        <v>3</v>
      </c>
      <c r="M77" s="103">
        <v>126197</v>
      </c>
      <c r="N77" s="103">
        <v>243560.21</v>
      </c>
    </row>
    <row r="78" spans="1:14" ht="15" customHeight="1">
      <c r="A78" s="58"/>
      <c r="B78" s="82" t="s">
        <v>38</v>
      </c>
      <c r="C78" s="81" t="s">
        <v>39</v>
      </c>
      <c r="D78" s="89">
        <v>1.38</v>
      </c>
      <c r="E78" s="89">
        <v>1.4</v>
      </c>
      <c r="F78" s="89">
        <v>1.38</v>
      </c>
      <c r="G78" s="89">
        <v>1.39</v>
      </c>
      <c r="H78" s="89">
        <v>1.4</v>
      </c>
      <c r="I78" s="89">
        <v>1.39</v>
      </c>
      <c r="J78" s="89">
        <v>1.39</v>
      </c>
      <c r="K78" s="94">
        <v>0</v>
      </c>
      <c r="L78" s="95">
        <v>5</v>
      </c>
      <c r="M78" s="96">
        <v>501000</v>
      </c>
      <c r="N78" s="96">
        <v>695400</v>
      </c>
    </row>
    <row r="79" spans="1:14" ht="15" customHeight="1">
      <c r="A79" s="58"/>
      <c r="B79" s="174" t="s">
        <v>94</v>
      </c>
      <c r="C79" s="175"/>
      <c r="D79" s="176"/>
      <c r="E79" s="177"/>
      <c r="F79" s="177"/>
      <c r="G79" s="177"/>
      <c r="H79" s="177"/>
      <c r="I79" s="177"/>
      <c r="J79" s="177"/>
      <c r="K79" s="178"/>
      <c r="L79" s="65">
        <f>SUM(L74:L78)</f>
        <v>34</v>
      </c>
      <c r="M79" s="65">
        <f>SUM(M74:M78)</f>
        <v>1956068</v>
      </c>
      <c r="N79" s="65">
        <f>SUM(N74:N78)</f>
        <v>3206759.42</v>
      </c>
    </row>
    <row r="80" spans="1:14" ht="15" customHeight="1">
      <c r="A80" s="58"/>
      <c r="B80" s="171" t="s">
        <v>31</v>
      </c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3"/>
    </row>
    <row r="81" spans="1:14" ht="15" customHeight="1">
      <c r="A81" s="58"/>
      <c r="B81" s="104" t="s">
        <v>296</v>
      </c>
      <c r="C81" s="105" t="s">
        <v>297</v>
      </c>
      <c r="D81" s="83">
        <v>22.05</v>
      </c>
      <c r="E81" s="83">
        <v>22.5</v>
      </c>
      <c r="F81" s="83">
        <v>21.75</v>
      </c>
      <c r="G81" s="89">
        <v>22.01</v>
      </c>
      <c r="H81" s="89">
        <v>21.75</v>
      </c>
      <c r="I81" s="83">
        <v>22</v>
      </c>
      <c r="J81" s="83">
        <v>22.05</v>
      </c>
      <c r="K81" s="84">
        <v>-0.23</v>
      </c>
      <c r="L81" s="85">
        <v>38</v>
      </c>
      <c r="M81" s="86">
        <v>2299937</v>
      </c>
      <c r="N81" s="86">
        <v>50622283.359999999</v>
      </c>
    </row>
    <row r="82" spans="1:14" ht="15" customHeight="1">
      <c r="A82" s="58"/>
      <c r="B82" s="174" t="s">
        <v>95</v>
      </c>
      <c r="C82" s="175"/>
      <c r="D82" s="185"/>
      <c r="E82" s="186"/>
      <c r="F82" s="186"/>
      <c r="G82" s="186"/>
      <c r="H82" s="186"/>
      <c r="I82" s="186"/>
      <c r="J82" s="186"/>
      <c r="K82" s="184"/>
      <c r="L82" s="64">
        <f>SUM(L81)</f>
        <v>38</v>
      </c>
      <c r="M82" s="61">
        <f>SUM(M81)</f>
        <v>2299937</v>
      </c>
      <c r="N82" s="61">
        <f>SUM(N81)</f>
        <v>50622283.359999999</v>
      </c>
    </row>
    <row r="83" spans="1:14" ht="15" customHeight="1">
      <c r="A83" s="58"/>
      <c r="B83" s="179" t="s">
        <v>88</v>
      </c>
      <c r="C83" s="180"/>
      <c r="D83" s="180"/>
      <c r="E83" s="180"/>
      <c r="F83" s="180"/>
      <c r="G83" s="180"/>
      <c r="H83" s="180"/>
      <c r="I83" s="180"/>
      <c r="J83" s="180"/>
      <c r="K83" s="180"/>
      <c r="L83" s="180"/>
      <c r="M83" s="180"/>
      <c r="N83" s="181"/>
    </row>
    <row r="84" spans="1:14" ht="15" customHeight="1">
      <c r="A84" s="58"/>
      <c r="B84" s="46" t="s">
        <v>241</v>
      </c>
      <c r="C84" s="59" t="s">
        <v>242</v>
      </c>
      <c r="D84" s="63">
        <v>4.97</v>
      </c>
      <c r="E84" s="83">
        <v>4.97</v>
      </c>
      <c r="F84" s="83">
        <v>4.92</v>
      </c>
      <c r="G84" s="83">
        <v>4.93</v>
      </c>
      <c r="H84" s="83">
        <v>4.92</v>
      </c>
      <c r="I84" s="83">
        <v>4.92</v>
      </c>
      <c r="J84" s="83">
        <v>4.9800000000000004</v>
      </c>
      <c r="K84" s="84">
        <v>-1.2</v>
      </c>
      <c r="L84" s="85">
        <v>8</v>
      </c>
      <c r="M84" s="86">
        <v>722233</v>
      </c>
      <c r="N84" s="86">
        <v>3560998.01</v>
      </c>
    </row>
    <row r="85" spans="1:14" ht="15" customHeight="1">
      <c r="A85" s="58"/>
      <c r="B85" s="174" t="s">
        <v>234</v>
      </c>
      <c r="C85" s="175"/>
      <c r="D85" s="182"/>
      <c r="E85" s="183"/>
      <c r="F85" s="183"/>
      <c r="G85" s="183"/>
      <c r="H85" s="183"/>
      <c r="I85" s="183"/>
      <c r="J85" s="183"/>
      <c r="K85" s="184"/>
      <c r="L85" s="64">
        <f>SUM(L84:L84)</f>
        <v>8</v>
      </c>
      <c r="M85" s="61">
        <f>SUM(M84:M84)</f>
        <v>722233</v>
      </c>
      <c r="N85" s="61">
        <f>SUM(N84:N84)</f>
        <v>3560998.01</v>
      </c>
    </row>
    <row r="86" spans="1:14" s="52" customFormat="1" ht="15" customHeight="1">
      <c r="B86" s="66" t="s">
        <v>72</v>
      </c>
      <c r="C86" s="165"/>
      <c r="D86" s="166"/>
      <c r="E86" s="166"/>
      <c r="F86" s="166"/>
      <c r="G86" s="166"/>
      <c r="H86" s="166"/>
      <c r="I86" s="166"/>
      <c r="J86" s="166"/>
      <c r="K86" s="167"/>
      <c r="L86" s="67">
        <f>L84+L79+L72+L82</f>
        <v>134</v>
      </c>
      <c r="M86" s="67">
        <f t="shared" ref="M86:N86" si="1">M84+M79+M72+M82</f>
        <v>248392419</v>
      </c>
      <c r="N86" s="67">
        <f t="shared" si="1"/>
        <v>86853884.319999993</v>
      </c>
    </row>
    <row r="87" spans="1:14" s="52" customFormat="1" ht="15" customHeight="1">
      <c r="B87" s="66" t="s">
        <v>40</v>
      </c>
      <c r="C87" s="165"/>
      <c r="D87" s="166"/>
      <c r="E87" s="166"/>
      <c r="F87" s="166"/>
      <c r="G87" s="166"/>
      <c r="H87" s="166"/>
      <c r="I87" s="166"/>
      <c r="J87" s="166"/>
      <c r="K87" s="167"/>
      <c r="L87" s="67">
        <f>L86+L67+L51</f>
        <v>939</v>
      </c>
      <c r="M87" s="67">
        <f>M86+M67+M51</f>
        <v>679207786</v>
      </c>
      <c r="N87" s="67">
        <f>N86+N67+N51</f>
        <v>1257179931.4300001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52">
    <mergeCell ref="B27:N27"/>
    <mergeCell ref="D38:K38"/>
    <mergeCell ref="B38:C38"/>
    <mergeCell ref="C51:K51"/>
    <mergeCell ref="B52:N52"/>
    <mergeCell ref="B39:N39"/>
    <mergeCell ref="D45:K45"/>
    <mergeCell ref="B45:C45"/>
    <mergeCell ref="B46:N46"/>
    <mergeCell ref="B50:C50"/>
    <mergeCell ref="D50:K50"/>
    <mergeCell ref="B54:N54"/>
    <mergeCell ref="B64:N64"/>
    <mergeCell ref="B57:C57"/>
    <mergeCell ref="D57:K57"/>
    <mergeCell ref="C67:K67"/>
    <mergeCell ref="B66:C66"/>
    <mergeCell ref="D66:K66"/>
    <mergeCell ref="B58:N58"/>
    <mergeCell ref="B60:C60"/>
    <mergeCell ref="D60:K60"/>
    <mergeCell ref="B61:N61"/>
    <mergeCell ref="B63:C63"/>
    <mergeCell ref="D63:K63"/>
    <mergeCell ref="B1:N1"/>
    <mergeCell ref="B3:N3"/>
    <mergeCell ref="B13:C13"/>
    <mergeCell ref="D13:K13"/>
    <mergeCell ref="B14:N14"/>
    <mergeCell ref="B17:C17"/>
    <mergeCell ref="D17:K17"/>
    <mergeCell ref="B21:N21"/>
    <mergeCell ref="B26:C26"/>
    <mergeCell ref="D26:K26"/>
    <mergeCell ref="B18:N18"/>
    <mergeCell ref="B20:C20"/>
    <mergeCell ref="D20:K20"/>
    <mergeCell ref="C87:K87"/>
    <mergeCell ref="B68:N68"/>
    <mergeCell ref="C86:K86"/>
    <mergeCell ref="B73:N73"/>
    <mergeCell ref="B79:C79"/>
    <mergeCell ref="D79:K79"/>
    <mergeCell ref="B83:N83"/>
    <mergeCell ref="B85:C85"/>
    <mergeCell ref="D85:K85"/>
    <mergeCell ref="B72:C72"/>
    <mergeCell ref="D72:K72"/>
    <mergeCell ref="B70:N70"/>
    <mergeCell ref="B82:C82"/>
    <mergeCell ref="D82:K82"/>
    <mergeCell ref="B80:N80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zoomScale="136" zoomScaleNormal="136" workbookViewId="0">
      <selection activeCell="H9" sqref="H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62" t="s">
        <v>305</v>
      </c>
      <c r="B1" s="162"/>
      <c r="C1" s="162"/>
      <c r="D1" s="162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198" t="s">
        <v>29</v>
      </c>
      <c r="B3" s="199"/>
      <c r="C3" s="199"/>
      <c r="D3" s="200"/>
    </row>
    <row r="4" spans="1:4" ht="12.95" customHeight="1">
      <c r="A4" s="46" t="s">
        <v>283</v>
      </c>
      <c r="B4" s="59" t="s">
        <v>284</v>
      </c>
      <c r="C4" s="63">
        <v>0.75</v>
      </c>
      <c r="D4" s="83">
        <v>0.75</v>
      </c>
    </row>
    <row r="5" spans="1:4" ht="12.95" customHeight="1">
      <c r="A5" s="46" t="s">
        <v>248</v>
      </c>
      <c r="B5" s="59" t="s">
        <v>247</v>
      </c>
      <c r="C5" s="63">
        <v>0.23</v>
      </c>
      <c r="D5" s="83">
        <v>0.23</v>
      </c>
    </row>
    <row r="6" spans="1:4" ht="12.95" customHeight="1">
      <c r="A6" s="46" t="s">
        <v>287</v>
      </c>
      <c r="B6" s="59" t="s">
        <v>189</v>
      </c>
      <c r="C6" s="63">
        <v>0.17</v>
      </c>
      <c r="D6" s="83">
        <v>0.17</v>
      </c>
    </row>
    <row r="7" spans="1:4" ht="12.95" customHeight="1">
      <c r="A7" s="46" t="s">
        <v>290</v>
      </c>
      <c r="B7" s="59" t="s">
        <v>291</v>
      </c>
      <c r="C7" s="63">
        <v>0.35</v>
      </c>
      <c r="D7" s="83">
        <v>0.35</v>
      </c>
    </row>
    <row r="8" spans="1:4" ht="12.95" customHeight="1">
      <c r="A8" s="46" t="s">
        <v>210</v>
      </c>
      <c r="B8" s="59" t="s">
        <v>211</v>
      </c>
      <c r="C8" s="47">
        <v>0.28000000000000003</v>
      </c>
      <c r="D8" s="98">
        <v>0.28000000000000003</v>
      </c>
    </row>
    <row r="9" spans="1:4" ht="12.95" customHeight="1">
      <c r="A9" s="46" t="s">
        <v>239</v>
      </c>
      <c r="B9" s="59" t="s">
        <v>240</v>
      </c>
      <c r="C9" s="63">
        <v>0.05</v>
      </c>
      <c r="D9" s="83">
        <v>0.05</v>
      </c>
    </row>
    <row r="10" spans="1:4" ht="12.95" customHeight="1">
      <c r="A10" s="46" t="s">
        <v>208</v>
      </c>
      <c r="B10" s="59" t="s">
        <v>209</v>
      </c>
      <c r="C10" s="47">
        <v>0.78</v>
      </c>
      <c r="D10" s="47">
        <v>0.78</v>
      </c>
    </row>
    <row r="11" spans="1:4" ht="12.95" customHeight="1">
      <c r="A11" s="46" t="s">
        <v>198</v>
      </c>
      <c r="B11" s="59" t="s">
        <v>199</v>
      </c>
      <c r="C11" s="47">
        <v>2.2000000000000002</v>
      </c>
      <c r="D11" s="47">
        <v>2.2000000000000002</v>
      </c>
    </row>
    <row r="12" spans="1:4" ht="12.95" customHeight="1">
      <c r="A12" s="195" t="s">
        <v>97</v>
      </c>
      <c r="B12" s="196"/>
      <c r="C12" s="196"/>
      <c r="D12" s="197"/>
    </row>
    <row r="13" spans="1:4" ht="12.95" customHeight="1">
      <c r="A13" s="46" t="s">
        <v>150</v>
      </c>
      <c r="B13" s="59" t="s">
        <v>149</v>
      </c>
      <c r="C13" s="89">
        <v>0.81</v>
      </c>
      <c r="D13" s="83">
        <v>0.81</v>
      </c>
    </row>
    <row r="14" spans="1:4" ht="12.95" customHeight="1">
      <c r="A14" s="46" t="s">
        <v>232</v>
      </c>
      <c r="B14" s="59" t="s">
        <v>233</v>
      </c>
      <c r="C14" s="89">
        <v>0.5</v>
      </c>
      <c r="D14" s="83">
        <v>0.5</v>
      </c>
    </row>
    <row r="15" spans="1:4" ht="12.95" customHeight="1">
      <c r="A15" s="195" t="s">
        <v>86</v>
      </c>
      <c r="B15" s="196"/>
      <c r="C15" s="196"/>
      <c r="D15" s="197"/>
    </row>
    <row r="16" spans="1:4" ht="12.95" customHeight="1">
      <c r="A16" s="46" t="s">
        <v>224</v>
      </c>
      <c r="B16" s="59" t="s">
        <v>225</v>
      </c>
      <c r="C16" s="63">
        <v>0.75</v>
      </c>
      <c r="D16" s="83">
        <v>0.75</v>
      </c>
    </row>
    <row r="17" spans="1:4" ht="12.95" customHeight="1">
      <c r="A17" s="46" t="s">
        <v>202</v>
      </c>
      <c r="B17" s="59" t="s">
        <v>203</v>
      </c>
      <c r="C17" s="63">
        <v>0.7</v>
      </c>
      <c r="D17" s="63">
        <v>0.7</v>
      </c>
    </row>
    <row r="18" spans="1:4" ht="12.95" customHeight="1">
      <c r="A18" s="195" t="s">
        <v>31</v>
      </c>
      <c r="B18" s="196"/>
      <c r="C18" s="196"/>
      <c r="D18" s="197"/>
    </row>
    <row r="19" spans="1:4" ht="12.95" customHeight="1">
      <c r="A19" s="46" t="s">
        <v>102</v>
      </c>
      <c r="B19" s="59" t="s">
        <v>103</v>
      </c>
      <c r="C19" s="63">
        <v>23.6</v>
      </c>
      <c r="D19" s="83">
        <v>23.6</v>
      </c>
    </row>
    <row r="20" spans="1:4" ht="12.95" customHeight="1">
      <c r="A20" s="46" t="s">
        <v>228</v>
      </c>
      <c r="B20" s="59" t="s">
        <v>229</v>
      </c>
      <c r="C20" s="63">
        <v>9.26</v>
      </c>
      <c r="D20" s="63">
        <v>9.26</v>
      </c>
    </row>
    <row r="21" spans="1:4" ht="12.95" customHeight="1">
      <c r="A21" s="198" t="s">
        <v>88</v>
      </c>
      <c r="B21" s="199"/>
      <c r="C21" s="199"/>
      <c r="D21" s="200"/>
    </row>
    <row r="22" spans="1:4" ht="12.95" customHeight="1">
      <c r="A22" s="46" t="s">
        <v>259</v>
      </c>
      <c r="B22" s="59" t="s">
        <v>260</v>
      </c>
      <c r="C22" s="63">
        <v>10.73</v>
      </c>
      <c r="D22" s="83">
        <v>10</v>
      </c>
    </row>
    <row r="23" spans="1:4" ht="12.95" customHeight="1">
      <c r="A23" s="46" t="s">
        <v>243</v>
      </c>
      <c r="B23" s="59" t="s">
        <v>244</v>
      </c>
      <c r="C23" s="89">
        <v>6.45</v>
      </c>
      <c r="D23" s="83">
        <v>6.45</v>
      </c>
    </row>
    <row r="24" spans="1:4" ht="12.95" customHeight="1">
      <c r="A24" s="46" t="s">
        <v>220</v>
      </c>
      <c r="B24" s="59" t="s">
        <v>221</v>
      </c>
      <c r="C24" s="63">
        <v>3.07</v>
      </c>
      <c r="D24" s="83">
        <v>3.07</v>
      </c>
    </row>
    <row r="25" spans="1:4" ht="19.5" customHeight="1">
      <c r="A25" s="74" t="s">
        <v>41</v>
      </c>
      <c r="B25" s="74" t="s">
        <v>20</v>
      </c>
      <c r="C25" s="74" t="s">
        <v>96</v>
      </c>
      <c r="D25" s="74" t="s">
        <v>19</v>
      </c>
    </row>
    <row r="26" spans="1:4" ht="11.45" customHeight="1">
      <c r="A26" s="195" t="s">
        <v>29</v>
      </c>
      <c r="B26" s="196"/>
      <c r="C26" s="196"/>
      <c r="D26" s="197"/>
    </row>
    <row r="27" spans="1:4" ht="11.45" customHeight="1">
      <c r="A27" s="46" t="s">
        <v>262</v>
      </c>
      <c r="B27" s="59" t="s">
        <v>261</v>
      </c>
      <c r="C27" s="89">
        <v>0.23</v>
      </c>
      <c r="D27" s="89">
        <v>0.23</v>
      </c>
    </row>
    <row r="28" spans="1:4" ht="11.45" customHeight="1">
      <c r="A28" s="46" t="s">
        <v>177</v>
      </c>
      <c r="B28" s="59" t="s">
        <v>178</v>
      </c>
      <c r="C28" s="89">
        <v>0.11</v>
      </c>
      <c r="D28" s="89">
        <v>0.11</v>
      </c>
    </row>
    <row r="29" spans="1:4" ht="11.45" customHeight="1">
      <c r="A29" s="46" t="s">
        <v>104</v>
      </c>
      <c r="B29" s="59" t="s">
        <v>105</v>
      </c>
      <c r="C29" s="89">
        <v>0.05</v>
      </c>
      <c r="D29" s="89">
        <v>0.05</v>
      </c>
    </row>
    <row r="30" spans="1:4" ht="11.45" customHeight="1">
      <c r="A30" s="46" t="s">
        <v>196</v>
      </c>
      <c r="B30" s="59" t="s">
        <v>197</v>
      </c>
      <c r="C30" s="89">
        <v>0.28999999999999998</v>
      </c>
      <c r="D30" s="89">
        <v>0.28999999999999998</v>
      </c>
    </row>
    <row r="31" spans="1:4" ht="11.45" customHeight="1">
      <c r="A31" s="46" t="s">
        <v>275</v>
      </c>
      <c r="B31" s="59" t="s">
        <v>276</v>
      </c>
      <c r="C31" s="89">
        <v>0.85</v>
      </c>
      <c r="D31" s="89">
        <v>0.85</v>
      </c>
    </row>
    <row r="32" spans="1:4" ht="11.45" customHeight="1">
      <c r="A32" s="92" t="s">
        <v>281</v>
      </c>
      <c r="B32" s="93" t="s">
        <v>282</v>
      </c>
      <c r="C32" s="89">
        <v>1</v>
      </c>
      <c r="D32" s="89">
        <v>1</v>
      </c>
    </row>
    <row r="33" spans="1:4" ht="11.45" customHeight="1">
      <c r="A33" s="46" t="s">
        <v>108</v>
      </c>
      <c r="B33" s="59" t="s">
        <v>109</v>
      </c>
      <c r="C33" s="89">
        <v>0.09</v>
      </c>
      <c r="D33" s="89">
        <v>0.09</v>
      </c>
    </row>
    <row r="34" spans="1:4" ht="11.45" customHeight="1">
      <c r="A34" s="46" t="s">
        <v>237</v>
      </c>
      <c r="B34" s="59" t="s">
        <v>238</v>
      </c>
      <c r="C34" s="89">
        <v>0.75</v>
      </c>
      <c r="D34" s="89">
        <v>0.75</v>
      </c>
    </row>
    <row r="35" spans="1:4" ht="11.45" customHeight="1">
      <c r="A35" s="46" t="s">
        <v>218</v>
      </c>
      <c r="B35" s="59" t="s">
        <v>219</v>
      </c>
      <c r="C35" s="89">
        <v>1</v>
      </c>
      <c r="D35" s="89">
        <v>1</v>
      </c>
    </row>
    <row r="36" spans="1:4" ht="11.45" customHeight="1">
      <c r="A36" s="46" t="s">
        <v>181</v>
      </c>
      <c r="B36" s="59" t="s">
        <v>182</v>
      </c>
      <c r="C36" s="89">
        <v>1</v>
      </c>
      <c r="D36" s="89">
        <v>1</v>
      </c>
    </row>
    <row r="37" spans="1:4" ht="11.45" customHeight="1">
      <c r="A37" s="46" t="s">
        <v>152</v>
      </c>
      <c r="B37" s="68" t="s">
        <v>151</v>
      </c>
      <c r="C37" s="89">
        <v>1</v>
      </c>
      <c r="D37" s="89">
        <v>1</v>
      </c>
    </row>
    <row r="38" spans="1:4" ht="11.45" customHeight="1">
      <c r="A38" s="46" t="s">
        <v>132</v>
      </c>
      <c r="B38" s="59" t="s">
        <v>131</v>
      </c>
      <c r="C38" s="89">
        <v>1</v>
      </c>
      <c r="D38" s="89">
        <v>1</v>
      </c>
    </row>
    <row r="39" spans="1:4" ht="11.45" customHeight="1">
      <c r="A39" s="46" t="s">
        <v>106</v>
      </c>
      <c r="B39" s="59" t="s">
        <v>107</v>
      </c>
      <c r="C39" s="89">
        <v>0.94</v>
      </c>
      <c r="D39" s="89">
        <v>0.94</v>
      </c>
    </row>
    <row r="40" spans="1:4" ht="11.45" customHeight="1">
      <c r="A40" s="90" t="s">
        <v>271</v>
      </c>
      <c r="B40" s="91" t="s">
        <v>272</v>
      </c>
      <c r="C40" s="89">
        <v>1</v>
      </c>
      <c r="D40" s="89">
        <v>1</v>
      </c>
    </row>
    <row r="41" spans="1:4" ht="11.45" customHeight="1">
      <c r="A41" s="198" t="s">
        <v>97</v>
      </c>
      <c r="B41" s="199" t="s">
        <v>97</v>
      </c>
      <c r="C41" s="199"/>
      <c r="D41" s="200"/>
    </row>
    <row r="42" spans="1:4" ht="11.45" customHeight="1">
      <c r="A42" s="46" t="s">
        <v>294</v>
      </c>
      <c r="B42" s="59" t="s">
        <v>295</v>
      </c>
      <c r="C42" s="97">
        <v>0.68</v>
      </c>
      <c r="D42" s="97">
        <v>0.68</v>
      </c>
    </row>
    <row r="43" spans="1:4" ht="11.45" customHeight="1">
      <c r="A43" s="195" t="s">
        <v>195</v>
      </c>
      <c r="B43" s="196"/>
      <c r="C43" s="196"/>
      <c r="D43" s="197"/>
    </row>
    <row r="44" spans="1:4" ht="11.45" customHeight="1">
      <c r="A44" s="46" t="s">
        <v>194</v>
      </c>
      <c r="B44" s="59" t="s">
        <v>193</v>
      </c>
      <c r="C44" s="83">
        <v>1.2</v>
      </c>
      <c r="D44" s="63">
        <v>1.2</v>
      </c>
    </row>
    <row r="45" spans="1:4" ht="11.45" customHeight="1">
      <c r="A45" s="195" t="s">
        <v>87</v>
      </c>
      <c r="B45" s="196"/>
      <c r="C45" s="196"/>
      <c r="D45" s="197"/>
    </row>
    <row r="46" spans="1:4" ht="11.45" customHeight="1">
      <c r="A46" s="46" t="s">
        <v>91</v>
      </c>
      <c r="B46" s="59" t="s">
        <v>37</v>
      </c>
      <c r="C46" s="89">
        <v>1.3</v>
      </c>
      <c r="D46" s="89">
        <v>1.3</v>
      </c>
    </row>
    <row r="47" spans="1:4" ht="11.45" customHeight="1">
      <c r="A47" s="46" t="s">
        <v>110</v>
      </c>
      <c r="B47" s="59" t="s">
        <v>111</v>
      </c>
      <c r="C47" s="63">
        <v>3.3</v>
      </c>
      <c r="D47" s="63">
        <v>3.3</v>
      </c>
    </row>
    <row r="48" spans="1:4" ht="11.45" customHeight="1">
      <c r="A48" s="76" t="s">
        <v>171</v>
      </c>
      <c r="B48" s="77" t="s">
        <v>172</v>
      </c>
      <c r="C48" s="63">
        <v>100</v>
      </c>
      <c r="D48" s="63">
        <v>100</v>
      </c>
    </row>
    <row r="49" spans="1:4" ht="12" customHeight="1">
      <c r="A49" s="195" t="s">
        <v>86</v>
      </c>
      <c r="B49" s="196"/>
      <c r="C49" s="196"/>
      <c r="D49" s="197"/>
    </row>
    <row r="50" spans="1:4" ht="11.45" customHeight="1">
      <c r="A50" s="46" t="s">
        <v>154</v>
      </c>
      <c r="B50" s="68" t="s">
        <v>155</v>
      </c>
      <c r="C50" s="63">
        <v>1</v>
      </c>
      <c r="D50" s="75">
        <v>1</v>
      </c>
    </row>
    <row r="51" spans="1:4" ht="11.45" customHeight="1">
      <c r="A51" s="195" t="s">
        <v>31</v>
      </c>
      <c r="B51" s="196"/>
      <c r="C51" s="196"/>
      <c r="D51" s="197"/>
    </row>
    <row r="52" spans="1:4" ht="11.45" customHeight="1">
      <c r="A52" s="46" t="s">
        <v>160</v>
      </c>
      <c r="B52" s="59" t="s">
        <v>161</v>
      </c>
      <c r="C52" s="89">
        <v>33</v>
      </c>
      <c r="D52" s="83">
        <v>33</v>
      </c>
    </row>
    <row r="53" spans="1:4" ht="11.45" customHeight="1">
      <c r="A53" s="198" t="s">
        <v>88</v>
      </c>
      <c r="B53" s="199"/>
      <c r="C53" s="199"/>
      <c r="D53" s="200"/>
    </row>
    <row r="54" spans="1:4" ht="11.45" customHeight="1">
      <c r="A54" s="46" t="s">
        <v>112</v>
      </c>
      <c r="B54" s="68" t="s">
        <v>113</v>
      </c>
      <c r="C54" s="63" t="s">
        <v>114</v>
      </c>
      <c r="D54" s="63" t="s">
        <v>114</v>
      </c>
    </row>
    <row r="55" spans="1:4" ht="19.5" customHeight="1">
      <c r="A55" s="74" t="s">
        <v>41</v>
      </c>
      <c r="B55" s="74" t="s">
        <v>20</v>
      </c>
      <c r="C55" s="74" t="s">
        <v>96</v>
      </c>
      <c r="D55" s="74" t="s">
        <v>19</v>
      </c>
    </row>
    <row r="56" spans="1:4" ht="13.5" customHeight="1">
      <c r="A56" s="195" t="s">
        <v>86</v>
      </c>
      <c r="B56" s="196"/>
      <c r="C56" s="196"/>
      <c r="D56" s="197"/>
    </row>
    <row r="57" spans="1:4" ht="13.5" customHeight="1">
      <c r="A57" s="46" t="s">
        <v>89</v>
      </c>
      <c r="B57" s="59" t="s">
        <v>42</v>
      </c>
      <c r="C57" s="63">
        <v>1.69</v>
      </c>
      <c r="D57" s="83">
        <v>1.69</v>
      </c>
    </row>
    <row r="58" spans="1:4" ht="12.95" customHeight="1">
      <c r="A58" s="82" t="s">
        <v>249</v>
      </c>
      <c r="B58" s="81" t="s">
        <v>250</v>
      </c>
      <c r="C58" s="89">
        <v>0.95</v>
      </c>
      <c r="D58" s="89">
        <v>0.95</v>
      </c>
    </row>
  </sheetData>
  <mergeCells count="14">
    <mergeCell ref="A1:D1"/>
    <mergeCell ref="A3:D3"/>
    <mergeCell ref="A21:D21"/>
    <mergeCell ref="A26:D26"/>
    <mergeCell ref="A49:D49"/>
    <mergeCell ref="A18:D18"/>
    <mergeCell ref="A15:D15"/>
    <mergeCell ref="A43:D43"/>
    <mergeCell ref="A12:D12"/>
    <mergeCell ref="A51:D51"/>
    <mergeCell ref="A56:D56"/>
    <mergeCell ref="A41:D41"/>
    <mergeCell ref="A53:D53"/>
    <mergeCell ref="A45:D4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3"/>
  <sheetViews>
    <sheetView topLeftCell="A4" zoomScale="120" zoomScaleNormal="120" workbookViewId="0">
      <selection activeCell="K11" sqref="K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39" t="s">
        <v>0</v>
      </c>
      <c r="C1" s="240"/>
      <c r="D1" s="241"/>
      <c r="E1" s="6"/>
      <c r="F1" s="10"/>
      <c r="G1" s="10"/>
      <c r="H1" s="10"/>
      <c r="I1" s="10"/>
    </row>
    <row r="2" spans="1:9" ht="10.5" customHeight="1">
      <c r="B2" s="242"/>
      <c r="C2" s="243"/>
      <c r="D2" s="244"/>
      <c r="E2" s="6"/>
      <c r="F2" s="10"/>
      <c r="G2" s="10"/>
      <c r="H2" s="10"/>
      <c r="I2" s="10"/>
    </row>
    <row r="3" spans="1:9" ht="18" customHeight="1">
      <c r="B3" s="230" t="s">
        <v>304</v>
      </c>
      <c r="C3" s="231"/>
      <c r="D3" s="231"/>
      <c r="E3" s="231"/>
      <c r="F3" s="231"/>
      <c r="G3" s="231"/>
      <c r="H3" s="231"/>
      <c r="I3" s="232"/>
    </row>
    <row r="4" spans="1:9" ht="18" customHeight="1">
      <c r="A4" s="106"/>
      <c r="B4" s="245" t="s">
        <v>303</v>
      </c>
      <c r="C4" s="246"/>
      <c r="D4" s="246"/>
      <c r="E4" s="246"/>
      <c r="F4" s="246"/>
      <c r="G4" s="246"/>
      <c r="H4" s="246"/>
      <c r="I4" s="247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48" t="s">
        <v>29</v>
      </c>
      <c r="C6" s="249"/>
      <c r="D6" s="249"/>
      <c r="E6" s="249"/>
      <c r="F6" s="249"/>
      <c r="G6" s="249"/>
      <c r="H6" s="249"/>
      <c r="I6" s="250"/>
    </row>
    <row r="7" spans="1:9" ht="18" customHeight="1">
      <c r="A7" s="106"/>
      <c r="B7" s="111" t="s">
        <v>44</v>
      </c>
      <c r="C7" s="78" t="s">
        <v>45</v>
      </c>
      <c r="D7" s="112">
        <v>0.09</v>
      </c>
      <c r="E7" s="112">
        <v>0.09</v>
      </c>
      <c r="F7" s="112">
        <v>0.09</v>
      </c>
      <c r="G7" s="113">
        <v>8</v>
      </c>
      <c r="H7" s="113">
        <v>29000596</v>
      </c>
      <c r="I7" s="113">
        <v>2610053.64</v>
      </c>
    </row>
    <row r="8" spans="1:9" ht="18" customHeight="1">
      <c r="A8" s="106"/>
      <c r="B8" s="114" t="s">
        <v>299</v>
      </c>
      <c r="C8" s="251"/>
      <c r="D8" s="224"/>
      <c r="E8" s="224"/>
      <c r="F8" s="252"/>
      <c r="G8" s="115">
        <f>SUM(G7:G7)</f>
        <v>8</v>
      </c>
      <c r="H8" s="115">
        <f>SUM(H7:H7)</f>
        <v>29000596</v>
      </c>
      <c r="I8" s="115">
        <f>SUM(I7:I7)</f>
        <v>2610053.64</v>
      </c>
    </row>
    <row r="9" spans="1:9" ht="18" customHeight="1">
      <c r="A9" s="106"/>
      <c r="B9" s="248" t="s">
        <v>97</v>
      </c>
      <c r="C9" s="249"/>
      <c r="D9" s="249"/>
      <c r="E9" s="249" t="s">
        <v>97</v>
      </c>
      <c r="F9" s="249"/>
      <c r="G9" s="249"/>
      <c r="H9" s="249"/>
      <c r="I9" s="250"/>
    </row>
    <row r="10" spans="1:9" ht="18" customHeight="1">
      <c r="A10" s="106"/>
      <c r="B10" s="111" t="s">
        <v>266</v>
      </c>
      <c r="C10" s="112" t="s">
        <v>265</v>
      </c>
      <c r="D10" s="112">
        <v>0.5</v>
      </c>
      <c r="E10" s="112">
        <v>0.5</v>
      </c>
      <c r="F10" s="112">
        <v>0.5</v>
      </c>
      <c r="G10" s="113">
        <v>1</v>
      </c>
      <c r="H10" s="113">
        <v>10000</v>
      </c>
      <c r="I10" s="113">
        <v>5000</v>
      </c>
    </row>
    <row r="11" spans="1:9" ht="18" customHeight="1">
      <c r="A11" s="106"/>
      <c r="B11" s="114" t="s">
        <v>311</v>
      </c>
      <c r="C11" s="251"/>
      <c r="D11" s="224"/>
      <c r="E11" s="224"/>
      <c r="F11" s="252"/>
      <c r="G11" s="115">
        <f>G10</f>
        <v>1</v>
      </c>
      <c r="H11" s="115">
        <f t="shared" ref="H11:I11" si="0">H10</f>
        <v>10000</v>
      </c>
      <c r="I11" s="115">
        <f t="shared" si="0"/>
        <v>5000</v>
      </c>
    </row>
    <row r="12" spans="1:9" ht="18" customHeight="1">
      <c r="A12" s="106"/>
      <c r="B12" s="116" t="s">
        <v>300</v>
      </c>
      <c r="C12" s="233"/>
      <c r="D12" s="234"/>
      <c r="E12" s="234"/>
      <c r="F12" s="235"/>
      <c r="G12" s="117">
        <f>G8+G11</f>
        <v>9</v>
      </c>
      <c r="H12" s="117">
        <f t="shared" ref="H12:I12" si="1">H8+H11</f>
        <v>29010596</v>
      </c>
      <c r="I12" s="117">
        <f t="shared" si="1"/>
        <v>2615053.64</v>
      </c>
    </row>
    <row r="13" spans="1:9" ht="15" customHeight="1">
      <c r="A13" s="1"/>
      <c r="B13" s="87"/>
      <c r="C13" s="87"/>
      <c r="D13" s="87"/>
      <c r="E13" s="87"/>
      <c r="F13" s="87"/>
      <c r="G13" s="87"/>
      <c r="H13" s="87"/>
      <c r="I13" s="87"/>
    </row>
    <row r="14" spans="1:9" ht="17.25" customHeight="1">
      <c r="B14" s="228" t="s">
        <v>142</v>
      </c>
      <c r="C14" s="229"/>
      <c r="D14" s="229"/>
      <c r="E14" s="229"/>
      <c r="F14" s="229"/>
      <c r="G14" s="229"/>
      <c r="H14" s="229"/>
      <c r="I14" s="229"/>
    </row>
    <row r="15" spans="1:9" ht="15" customHeight="1">
      <c r="B15" s="225" t="s">
        <v>15</v>
      </c>
      <c r="C15" s="226"/>
      <c r="D15" s="227"/>
      <c r="E15" s="225" t="s">
        <v>20</v>
      </c>
      <c r="F15" s="227"/>
      <c r="G15" s="225" t="s">
        <v>46</v>
      </c>
      <c r="H15" s="226"/>
      <c r="I15" s="227"/>
    </row>
    <row r="16" spans="1:9" ht="15" customHeight="1">
      <c r="B16" s="236" t="s">
        <v>29</v>
      </c>
      <c r="C16" s="237"/>
      <c r="D16" s="237"/>
      <c r="E16" s="237"/>
      <c r="F16" s="237"/>
      <c r="G16" s="237"/>
      <c r="H16" s="237"/>
      <c r="I16" s="238"/>
    </row>
    <row r="17" spans="2:9" ht="15" customHeight="1">
      <c r="B17" s="220" t="s">
        <v>236</v>
      </c>
      <c r="C17" s="209"/>
      <c r="D17" s="221"/>
      <c r="E17" s="222" t="s">
        <v>235</v>
      </c>
      <c r="F17" s="223"/>
      <c r="G17" s="222">
        <v>3</v>
      </c>
      <c r="H17" s="224"/>
      <c r="I17" s="223"/>
    </row>
    <row r="18" spans="2:9" ht="15" customHeight="1">
      <c r="B18" s="220" t="s">
        <v>187</v>
      </c>
      <c r="C18" s="209"/>
      <c r="D18" s="221"/>
      <c r="E18" s="222" t="s">
        <v>188</v>
      </c>
      <c r="F18" s="223"/>
      <c r="G18" s="222" t="s">
        <v>73</v>
      </c>
      <c r="H18" s="224"/>
      <c r="I18" s="223"/>
    </row>
    <row r="19" spans="2:9" ht="15" customHeight="1">
      <c r="B19" s="217" t="s">
        <v>87</v>
      </c>
      <c r="C19" s="218"/>
      <c r="D19" s="218"/>
      <c r="E19" s="218"/>
      <c r="F19" s="218" t="s">
        <v>87</v>
      </c>
      <c r="G19" s="218"/>
      <c r="H19" s="218"/>
      <c r="I19" s="219"/>
    </row>
    <row r="20" spans="2:9" ht="15" customHeight="1">
      <c r="B20" s="214" t="s">
        <v>257</v>
      </c>
      <c r="C20" s="215"/>
      <c r="D20" s="216"/>
      <c r="E20" s="201" t="s">
        <v>258</v>
      </c>
      <c r="F20" s="203"/>
      <c r="G20" s="201">
        <v>3.35</v>
      </c>
      <c r="H20" s="202"/>
      <c r="I20" s="203"/>
    </row>
    <row r="21" spans="2:9" ht="15" customHeight="1">
      <c r="B21" s="217" t="s">
        <v>74</v>
      </c>
      <c r="C21" s="218"/>
      <c r="D21" s="218"/>
      <c r="E21" s="218"/>
      <c r="F21" s="218"/>
      <c r="G21" s="218"/>
      <c r="H21" s="218"/>
      <c r="I21" s="219"/>
    </row>
    <row r="22" spans="2:9" ht="15" customHeight="1">
      <c r="B22" s="214" t="s">
        <v>125</v>
      </c>
      <c r="C22" s="215"/>
      <c r="D22" s="216"/>
      <c r="E22" s="201" t="s">
        <v>126</v>
      </c>
      <c r="F22" s="203"/>
      <c r="G22" s="201">
        <v>9.5</v>
      </c>
      <c r="H22" s="202"/>
      <c r="I22" s="203"/>
    </row>
    <row r="23" spans="2:9" ht="15" customHeight="1">
      <c r="B23" s="214" t="s">
        <v>123</v>
      </c>
      <c r="C23" s="215"/>
      <c r="D23" s="216"/>
      <c r="E23" s="201" t="s">
        <v>124</v>
      </c>
      <c r="F23" s="203"/>
      <c r="G23" s="201">
        <v>10</v>
      </c>
      <c r="H23" s="202"/>
      <c r="I23" s="203"/>
    </row>
    <row r="24" spans="2:9" ht="15" customHeight="1">
      <c r="B24" s="204" t="s">
        <v>135</v>
      </c>
      <c r="C24" s="205"/>
      <c r="D24" s="206"/>
      <c r="E24" s="211" t="s">
        <v>136</v>
      </c>
      <c r="F24" s="212"/>
      <c r="G24" s="211">
        <v>1</v>
      </c>
      <c r="H24" s="213"/>
      <c r="I24" s="212"/>
    </row>
    <row r="25" spans="2:9" ht="15" customHeight="1">
      <c r="B25" s="204" t="s">
        <v>156</v>
      </c>
      <c r="C25" s="205"/>
      <c r="D25" s="206"/>
      <c r="E25" s="211" t="s">
        <v>157</v>
      </c>
      <c r="F25" s="212"/>
      <c r="G25" s="211" t="s">
        <v>73</v>
      </c>
      <c r="H25" s="213"/>
      <c r="I25" s="212"/>
    </row>
    <row r="26" spans="2:9" ht="15" customHeight="1">
      <c r="B26" s="204" t="s">
        <v>120</v>
      </c>
      <c r="C26" s="205"/>
      <c r="D26" s="206"/>
      <c r="E26" s="211" t="s">
        <v>119</v>
      </c>
      <c r="F26" s="212"/>
      <c r="G26" s="211" t="s">
        <v>73</v>
      </c>
      <c r="H26" s="213"/>
      <c r="I26" s="212"/>
    </row>
    <row r="27" spans="2:9" ht="15" customHeight="1">
      <c r="B27" s="253" t="s">
        <v>97</v>
      </c>
      <c r="C27" s="254"/>
      <c r="D27" s="254"/>
      <c r="E27" s="254"/>
      <c r="F27" s="254"/>
      <c r="G27" s="254"/>
      <c r="H27" s="254"/>
      <c r="I27" s="255"/>
    </row>
    <row r="28" spans="2:9" ht="15" customHeight="1">
      <c r="B28" s="208" t="s">
        <v>285</v>
      </c>
      <c r="C28" s="209"/>
      <c r="D28" s="210"/>
      <c r="E28" s="256" t="s">
        <v>286</v>
      </c>
      <c r="F28" s="252"/>
      <c r="G28" s="256">
        <v>1</v>
      </c>
      <c r="H28" s="224"/>
      <c r="I28" s="252"/>
    </row>
    <row r="29" spans="2:9" ht="15" customHeight="1">
      <c r="B29" s="204" t="s">
        <v>273</v>
      </c>
      <c r="C29" s="205"/>
      <c r="D29" s="206"/>
      <c r="E29" s="207" t="s">
        <v>274</v>
      </c>
      <c r="F29" s="207"/>
      <c r="G29" s="211" t="s">
        <v>73</v>
      </c>
      <c r="H29" s="213"/>
      <c r="I29" s="212"/>
    </row>
    <row r="30" spans="2:9" ht="15" customHeight="1">
      <c r="B30" s="204" t="s">
        <v>251</v>
      </c>
      <c r="C30" s="205"/>
      <c r="D30" s="206"/>
      <c r="E30" s="211" t="s">
        <v>252</v>
      </c>
      <c r="F30" s="212"/>
      <c r="G30" s="211" t="s">
        <v>73</v>
      </c>
      <c r="H30" s="213"/>
      <c r="I30" s="212"/>
    </row>
    <row r="31" spans="2:9" ht="15" customHeight="1">
      <c r="B31" s="204" t="s">
        <v>130</v>
      </c>
      <c r="C31" s="205"/>
      <c r="D31" s="206"/>
      <c r="E31" s="211" t="s">
        <v>129</v>
      </c>
      <c r="F31" s="212"/>
      <c r="G31" s="211" t="s">
        <v>73</v>
      </c>
      <c r="H31" s="213"/>
      <c r="I31" s="212"/>
    </row>
    <row r="32" spans="2:9" ht="25.5" customHeight="1"/>
    <row r="33" ht="22.5"/>
  </sheetData>
  <mergeCells count="52">
    <mergeCell ref="G31:I31"/>
    <mergeCell ref="B26:D26"/>
    <mergeCell ref="E26:F26"/>
    <mergeCell ref="G26:I26"/>
    <mergeCell ref="B27:I27"/>
    <mergeCell ref="E30:F30"/>
    <mergeCell ref="B30:D30"/>
    <mergeCell ref="G30:I30"/>
    <mergeCell ref="G29:I29"/>
    <mergeCell ref="E28:F28"/>
    <mergeCell ref="G28:I28"/>
    <mergeCell ref="B1:D2"/>
    <mergeCell ref="B15:D15"/>
    <mergeCell ref="E15:F15"/>
    <mergeCell ref="B31:D31"/>
    <mergeCell ref="E31:F31"/>
    <mergeCell ref="B4:I4"/>
    <mergeCell ref="B6:I6"/>
    <mergeCell ref="C8:F8"/>
    <mergeCell ref="B21:I21"/>
    <mergeCell ref="B25:D25"/>
    <mergeCell ref="E25:F25"/>
    <mergeCell ref="B23:D23"/>
    <mergeCell ref="E23:F23"/>
    <mergeCell ref="B22:D22"/>
    <mergeCell ref="E22:F22"/>
    <mergeCell ref="G22:I22"/>
    <mergeCell ref="G15:I15"/>
    <mergeCell ref="B14:I14"/>
    <mergeCell ref="B3:I3"/>
    <mergeCell ref="C12:F12"/>
    <mergeCell ref="G17:I17"/>
    <mergeCell ref="B17:D17"/>
    <mergeCell ref="E17:F17"/>
    <mergeCell ref="B16:I16"/>
    <mergeCell ref="B9:I9"/>
    <mergeCell ref="C11:F11"/>
    <mergeCell ref="B20:D20"/>
    <mergeCell ref="E20:F20"/>
    <mergeCell ref="G20:I20"/>
    <mergeCell ref="B19:I19"/>
    <mergeCell ref="B18:D18"/>
    <mergeCell ref="E18:F18"/>
    <mergeCell ref="G18:I18"/>
    <mergeCell ref="G23:I23"/>
    <mergeCell ref="B29:D29"/>
    <mergeCell ref="E29:F29"/>
    <mergeCell ref="B28:D28"/>
    <mergeCell ref="E24:F24"/>
    <mergeCell ref="G24:I24"/>
    <mergeCell ref="G25:I25"/>
    <mergeCell ref="B24:D24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12"/>
  <sheetViews>
    <sheetView workbookViewId="0">
      <selection activeCell="G14" sqref="G14"/>
    </sheetView>
  </sheetViews>
  <sheetFormatPr defaultRowHeight="15.75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18" customHeight="1">
      <c r="B1" s="260" t="s">
        <v>0</v>
      </c>
      <c r="C1" s="260"/>
      <c r="D1" s="260"/>
      <c r="E1" s="260"/>
      <c r="F1" s="261"/>
      <c r="H1" s="262"/>
      <c r="I1" s="262"/>
    </row>
    <row r="2" spans="1:9" ht="18" customHeight="1">
      <c r="B2" s="260" t="s">
        <v>313</v>
      </c>
      <c r="C2" s="260"/>
      <c r="D2" s="260"/>
      <c r="E2" s="260"/>
      <c r="F2" s="260"/>
      <c r="H2" s="262"/>
      <c r="I2" s="262"/>
    </row>
    <row r="3" spans="1:9" ht="18" customHeight="1">
      <c r="B3" s="263" t="s">
        <v>314</v>
      </c>
      <c r="C3" s="264"/>
      <c r="D3" s="265"/>
      <c r="E3" s="261"/>
      <c r="F3" s="261"/>
      <c r="H3" s="262"/>
      <c r="I3" s="262"/>
    </row>
    <row r="4" spans="1:9" ht="18" customHeight="1">
      <c r="B4" s="263"/>
      <c r="C4" s="264"/>
      <c r="D4" s="265"/>
      <c r="E4" s="261"/>
      <c r="F4" s="261"/>
      <c r="H4" s="262"/>
      <c r="I4" s="262"/>
    </row>
    <row r="5" spans="1:9" ht="18" customHeight="1">
      <c r="B5" s="263"/>
      <c r="C5" s="264"/>
      <c r="D5" s="265"/>
      <c r="E5" s="261"/>
      <c r="F5" s="261"/>
      <c r="H5" s="262"/>
      <c r="I5" s="262"/>
    </row>
    <row r="6" spans="1:9" ht="17.100000000000001" customHeight="1">
      <c r="B6" s="266" t="s">
        <v>315</v>
      </c>
      <c r="C6" s="267"/>
      <c r="D6" s="267"/>
      <c r="E6" s="268"/>
      <c r="F6" s="268"/>
      <c r="H6" s="262"/>
      <c r="I6" s="262"/>
    </row>
    <row r="7" spans="1:9" ht="32.25" customHeight="1">
      <c r="B7" s="269" t="s">
        <v>41</v>
      </c>
      <c r="C7" s="270" t="s">
        <v>20</v>
      </c>
      <c r="D7" s="271" t="s">
        <v>316</v>
      </c>
      <c r="E7" s="272" t="s">
        <v>317</v>
      </c>
      <c r="F7" s="272" t="s">
        <v>318</v>
      </c>
      <c r="H7" s="262"/>
      <c r="I7" s="262"/>
    </row>
    <row r="8" spans="1:9">
      <c r="A8" s="119"/>
      <c r="B8" s="273" t="s">
        <v>30</v>
      </c>
      <c r="C8" s="274"/>
      <c r="D8" s="274"/>
      <c r="E8" s="274"/>
      <c r="F8" s="275"/>
    </row>
    <row r="9" spans="1:9">
      <c r="A9" s="119"/>
      <c r="B9" s="276" t="s">
        <v>319</v>
      </c>
      <c r="C9" s="276" t="s">
        <v>134</v>
      </c>
      <c r="D9" s="277">
        <v>1</v>
      </c>
      <c r="E9" s="276">
        <v>17600</v>
      </c>
      <c r="F9" s="276">
        <v>249920</v>
      </c>
    </row>
    <row r="10" spans="1:9">
      <c r="A10" s="119"/>
      <c r="B10" s="278" t="s">
        <v>320</v>
      </c>
      <c r="C10" s="279"/>
      <c r="D10" s="277">
        <f>SUM(D9)</f>
        <v>1</v>
      </c>
      <c r="E10" s="276">
        <f>SUM(E9)</f>
        <v>17600</v>
      </c>
      <c r="F10" s="276">
        <f>SUM(F9)</f>
        <v>249920</v>
      </c>
    </row>
    <row r="11" spans="1:9">
      <c r="A11" s="119"/>
      <c r="B11" s="280" t="s">
        <v>40</v>
      </c>
      <c r="C11" s="281"/>
      <c r="D11" s="277">
        <f>D10</f>
        <v>1</v>
      </c>
      <c r="E11" s="276">
        <f>E10</f>
        <v>17600</v>
      </c>
      <c r="F11" s="276">
        <f>F10</f>
        <v>249920</v>
      </c>
    </row>
    <row r="12" spans="1:9">
      <c r="A12" s="119"/>
      <c r="B12" s="282"/>
      <c r="C12" s="282"/>
      <c r="D12" s="283"/>
      <c r="E12" s="284"/>
      <c r="F12" s="284"/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7" t="s">
        <v>0</v>
      </c>
      <c r="C1" s="257"/>
      <c r="D1" s="5"/>
      <c r="E1" s="5"/>
      <c r="F1" s="5"/>
    </row>
    <row r="2" spans="1:6" ht="27.95" customHeight="1">
      <c r="A2" s="4"/>
      <c r="B2" s="258" t="s">
        <v>304</v>
      </c>
      <c r="C2" s="258"/>
      <c r="D2" s="258"/>
      <c r="E2" s="258"/>
      <c r="F2" s="258"/>
    </row>
    <row r="3" spans="1:6" ht="42.75" customHeight="1">
      <c r="B3" s="245" t="s">
        <v>47</v>
      </c>
      <c r="C3" s="246"/>
      <c r="D3" s="246"/>
      <c r="E3" s="246"/>
      <c r="F3" s="246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 t="s">
        <v>55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2026-01-26T10:32:37Z</cp:lastPrinted>
  <dcterms:created xsi:type="dcterms:W3CDTF">2024-09-12T06:50:39Z</dcterms:created>
  <dcterms:modified xsi:type="dcterms:W3CDTF">2026-01-26T10:47:06Z</dcterms:modified>
</cp:coreProperties>
</file>